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C:\Users\jennyw\cernbox\ISCC\Publications\"/>
    </mc:Choice>
  </mc:AlternateContent>
  <xr:revisionPtr revIDLastSave="0" documentId="13_ncr:1_{CC845632-A4B5-4923-9539-BF48F00CE04C}" xr6:coauthVersionLast="47" xr6:coauthVersionMax="47" xr10:uidLastSave="{00000000-0000-0000-0000-000000000000}"/>
  <bookViews>
    <workbookView xWindow="9540" yWindow="3570" windowWidth="38700" windowHeight="15345" activeTab="3" xr2:uid="{00000000-000D-0000-FFFF-FFFF00000000}"/>
  </bookViews>
  <sheets>
    <sheet name="List of publications '25 update" sheetId="1" r:id="rId1"/>
    <sheet name="PhDs defended in 2025" sheetId="10" r:id="rId2"/>
    <sheet name="Ongoing PhD Theses" sheetId="2" r:id="rId3"/>
    <sheet name="PhDs defended in 2024" sheetId="9" r:id="rId4"/>
    <sheet name="PhDs defended in 2023" sheetId="8" r:id="rId5"/>
    <sheet name="PhDs defended in 2022" sheetId="7" r:id="rId6"/>
    <sheet name="PhDs defended in 2021" sheetId="6" r:id="rId7"/>
    <sheet name="PhDs defended 2020" sheetId="5" r:id="rId8"/>
    <sheet name="PhDs defended 2019" sheetId="4" r:id="rId9"/>
    <sheet name="PhDs defended 2018" sheetId="3" r:id="rId10"/>
  </sheets>
  <externalReferences>
    <externalReference r:id="rId11"/>
  </externalReferences>
  <definedNames>
    <definedName name="_xlnm._FilterDatabase" localSheetId="0" hidden="1">'List of publications ''25 update'!$A$3:$U$3</definedName>
    <definedName name="_xlnm._FilterDatabase" localSheetId="2" hidden="1">'Ongoing PhD Theses'!$A$3:$E$3</definedName>
    <definedName name="_xlnm._FilterDatabase" localSheetId="1" hidden="1">'PhDs defended in 2025'!$A$3:$N$3</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3" i="2" l="1"/>
  <c r="A363" i="1"/>
  <c r="A262" i="1"/>
  <c r="A219" i="1"/>
  <c r="A164" i="1"/>
  <c r="A105" i="1"/>
  <c r="A49" i="1"/>
  <c r="J162" i="1"/>
  <c r="J161" i="1"/>
  <c r="J160" i="1"/>
  <c r="J159" i="1"/>
  <c r="J158" i="1"/>
  <c r="J157" i="1"/>
  <c r="J156" i="1"/>
  <c r="J155" i="1"/>
  <c r="J153" i="1"/>
  <c r="J152" i="1"/>
  <c r="J151" i="1"/>
  <c r="J150" i="1"/>
  <c r="J149" i="1"/>
  <c r="J148" i="1"/>
  <c r="J147" i="1"/>
  <c r="J146" i="1"/>
  <c r="J145" i="1"/>
  <c r="J144" i="1"/>
  <c r="J143" i="1"/>
  <c r="J142" i="1"/>
  <c r="J141" i="1"/>
  <c r="J140" i="1"/>
  <c r="J139" i="1"/>
  <c r="J138" i="1"/>
  <c r="J136" i="1"/>
  <c r="J135" i="1"/>
  <c r="J134" i="1"/>
  <c r="J133" i="1"/>
  <c r="J132" i="1"/>
  <c r="B278" i="1"/>
  <c r="B328" i="1"/>
  <c r="B311" i="1" l="1"/>
  <c r="B310" i="1"/>
  <c r="B288" i="1"/>
  <c r="B277" i="1"/>
  <c r="B327" i="1"/>
  <c r="B326" i="1"/>
  <c r="B325" i="1"/>
</calcChain>
</file>

<file path=xl/sharedStrings.xml><?xml version="1.0" encoding="utf-8"?>
<sst xmlns="http://schemas.openxmlformats.org/spreadsheetml/2006/main" count="4016" uniqueCount="2889">
  <si>
    <t>Publication_Year</t>
  </si>
  <si>
    <t>Authors</t>
  </si>
  <si>
    <t xml:space="preserve">Title </t>
  </si>
  <si>
    <t>Reference</t>
  </si>
  <si>
    <t>First Author</t>
  </si>
  <si>
    <t>CERN CDS reference</t>
  </si>
  <si>
    <t>Publication_type (Scientific Journal, Proceedings etc)</t>
  </si>
  <si>
    <t>DOI</t>
  </si>
  <si>
    <t>Scientific Journal</t>
  </si>
  <si>
    <t>IS528</t>
  </si>
  <si>
    <t>Proceedings</t>
  </si>
  <si>
    <t>IS534</t>
  </si>
  <si>
    <t>Sels, S.</t>
  </si>
  <si>
    <t>KU Leuven</t>
  </si>
  <si>
    <t>University of Manchester</t>
  </si>
  <si>
    <t>University of Porto</t>
  </si>
  <si>
    <t>Comenius University, Bratislava</t>
  </si>
  <si>
    <t>ISOLDE</t>
  </si>
  <si>
    <t>Keywords</t>
  </si>
  <si>
    <t>IS552</t>
  </si>
  <si>
    <t>J. Schell</t>
  </si>
  <si>
    <t>M. Kowalska</t>
  </si>
  <si>
    <t>yes</t>
  </si>
  <si>
    <t>IS521</t>
  </si>
  <si>
    <t>Nuclear Instruments and Methods in Physics Research Section A: Accelerators, Spectrometers, Detectors and Associated Equipment, Volume 849, 21 March 2017, Pages 112-118</t>
  </si>
  <si>
    <t>IS610</t>
  </si>
  <si>
    <t>IS578</t>
  </si>
  <si>
    <t>K. Chrysalidis</t>
  </si>
  <si>
    <t>IS573</t>
  </si>
  <si>
    <t>J.P. Ramos</t>
  </si>
  <si>
    <t>IS598</t>
  </si>
  <si>
    <t>Ringvall Moberg,A</t>
  </si>
  <si>
    <t>CRIS</t>
  </si>
  <si>
    <t>IS615</t>
  </si>
  <si>
    <t>ISOLTRAP</t>
  </si>
  <si>
    <t>A. Welker</t>
  </si>
  <si>
    <t>IS513</t>
  </si>
  <si>
    <t>SSP</t>
  </si>
  <si>
    <t>Juliana Schell</t>
  </si>
  <si>
    <t>COLLAPS</t>
  </si>
  <si>
    <t>Yes</t>
  </si>
  <si>
    <t>HIE-ISOLDE</t>
  </si>
  <si>
    <t>TISD</t>
  </si>
  <si>
    <t>Univ. Manchester</t>
  </si>
  <si>
    <t>University of York</t>
  </si>
  <si>
    <t>Laser spectroscopy of neutron-deficient mercury isotopes and commissioning of a gas-jet based RFQ ion guide</t>
  </si>
  <si>
    <t>CERN-THESIS-2018-289</t>
  </si>
  <si>
    <t>https://cds.cern.ch/record/2652298</t>
  </si>
  <si>
    <t>IS605</t>
  </si>
  <si>
    <t>IS551</t>
  </si>
  <si>
    <t>IS588</t>
  </si>
  <si>
    <t>M. Mougeot</t>
  </si>
  <si>
    <t>IS568</t>
  </si>
  <si>
    <t>L. Xie</t>
  </si>
  <si>
    <t>CERN-THESIS-2018-336</t>
  </si>
  <si>
    <t>Laser spectroscopy of tin across N=82</t>
  </si>
  <si>
    <t>IS601</t>
  </si>
  <si>
    <t>Development of a dedicated laser-polarization beamline for ISOLDE-CERN</t>
  </si>
  <si>
    <t>optical pumping, laser spin polarization, Vud, CKM unitarity, Ar, beta-decay asymmetry</t>
  </si>
  <si>
    <t>https://doi.org/10.1016/j.physletb.2019.04.039</t>
  </si>
  <si>
    <t>Yes (Gold)</t>
  </si>
  <si>
    <t>Optimising the Collinear Resonance Ionisation Spectroscopy (CRIS) experiment at CERN-ISOLDE</t>
  </si>
  <si>
    <t xml:space="preserve">https://doi.org/10.1016/j.nimb.2019.04.049 </t>
  </si>
  <si>
    <t>A.R.Vernon, R.P.de Groote, J.Billowes, C.L.Binnersley, T.E.Cocolios, G.J.Farooq-Smith, K.T.Flanagan, R.F.Garcia Ruiz, W.Gins, Á.Koszorús, G.Neyens, C.M.Ricketts, A.J.Smith, S.G.Wilkins, X.F.Yang</t>
  </si>
  <si>
    <t>Collinear resonance ionization spectroscopy, CRIS, CERN-ISOLDE, Laser spectroscopy, High-resolution, Hyperfine structure</t>
  </si>
  <si>
    <t>Design and tests for the new CERN-ISOLDE spallation source: an integrated tungsten converter surrounded by an annular UCx target operated at 2000°C</t>
  </si>
  <si>
    <t xml:space="preserve">J.P.Ramos, M.Ballan, L.Egoriti, D.Houngbo, S.Rothe, R.S.Augusto, A.Gottberg, M.Dierckx, L.Popescu, S.Marzari, T.Stora </t>
  </si>
  <si>
    <t>https://doi.org/10.1016/j.nimb.2019.04.060</t>
  </si>
  <si>
    <t>Spallation neutron source, Proton-to-neutron converter, Isotope separation on-line, ISOLDE, Radioactive ion beams</t>
  </si>
  <si>
    <t>MELISSA: Laser ion source setup at CERN-MEDICIS facility. Blueprint</t>
  </si>
  <si>
    <t>V.M.Gadelshin, V.Barozier, T.E.Cocolios, V.N.Fedosseev, R.Formento-Cavaier, F.Haddad, B.Marsh, S.Marzari, S.Rothe, T.Stora, D.Studer, F.Weber, K.Wendt</t>
  </si>
  <si>
    <t>https://doi.org/10.1016/j.nimb.2019.04.024</t>
  </si>
  <si>
    <t>CERN-MEDICIS, Isotope separation, Laser resonance ionization, Ti:sapphire, Lanthanides, MELISSA, Nuclear medicine</t>
  </si>
  <si>
    <t xml:space="preserve">Berry, T.A. </t>
  </si>
  <si>
    <t>T.A. Berry, Zs. Podolyák, R.J. Carroll, R. Lică, H. Grawe, N.K. Timofeyuk, T. Alexander, A.N. Andreyev, S. Ansari, M.J.G. Borge, J. Creswell, C. Fahlander, L.M. Fraile, H.O.U. Fynbo, W. Gelletly, R.-B. Gerst, M. Górska, A. Gredley, P. Greenlees, L.J. Harkness-Brennan, M. Huyse, S.M. Judge, D.S. Judson, J. Konki, J. Kurcewicz, I. Kuti, S. Lalkovski, I. Lazarus, M. Lund, M. Madurga, N. Mărginean, R. Mărginean, I. Marroquin, C. Mihai, R.E. Mihai, E. Nácher, S. Nae, A. Negret, C. Niţă, R.D. Page, S. Pascu, Z. Patel, A. Perea, V. Pucknell, P. Rahkila, E. Rapisarda, P.H. Regan, F. Rotaru, C.M. Shand, E.C. Simpson, Ch. Sotty, S. Stegemann, T. Stora, O. Tengblad, A. Turturica, P. Van Duppen, V. Vedia, R. Wadsworth, P.M. Walker, N. Warr, F. Wearing, H. De Witte</t>
  </si>
  <si>
    <t>Investigation of the Δn = 0 selection rule in Gamow-Teller transitions: The β-decay of 207Hg</t>
  </si>
  <si>
    <t>Physics Letters B 793, 271 (2019)</t>
  </si>
  <si>
    <t>https://cds.cern.ch/record/2689800?ln=en</t>
  </si>
  <si>
    <t>Barzakh, A. E.</t>
  </si>
  <si>
    <t>A. E. Barzakh, J. G. Cubiss, A. N. Andreyev, M. D. Seliverstov, B. Andel, S. Antalic, P. Ascher, D. Atanasov, D. Beck, J. Bieroń, K. Blaum, Ch. Borgmann, M. Breitenfeldt, L. Capponi, T. E. Cocolios, T. Day Goodacre, X. Derkx, H. De Witte, J. Elseviers, D. V. Fedorov, V. N. Fedosseev, S. Fritzsche, L. P. Gaffney, S. George, L. Ghys, F. P. Heßberger, M. Huyse, N. Imai, Z. Kalaninová, D. Kisler, U. Köster, M. Kowalska, S. Kreim, J. F. W. Lane, V. Liberati, D. Lunney, K. M. Lynch, V. Manea, B. A. Marsh, S. Mitsuoka, P. L. Molkanov, Y. Nagame, D. Neidherr, K. Nishio, S. Ota, D. Pauwels, L. Popescu, D. Radulov, E. Rapisarda, J. P. Revill, M. Rosenbusch, R. E. Rossel, S. Rothe, K. Sandhu, L. Schweikhard, S. Sels, V. L. Truesdale, C. Van Beveren, P. Van den Bergh, P. Van Duppen, Y. Wakabayashi, K. D. A. Wendt, F. Wienholtz, B. W. Whitmore, G. L. Wilson, R. N. Wolf, and K. Zuber</t>
  </si>
  <si>
    <t>Inverse odd-even staggering in nuclear charge radii and possible octupole collectivity in 217,218,219At revealed by in-source laser spectroscopy</t>
  </si>
  <si>
    <t>Physical Review C 99, 054317 (2019)</t>
  </si>
  <si>
    <t>https://cds.cern.ch/record/2689806?ln=en</t>
  </si>
  <si>
    <t xml:space="preserve">Wienholtz, F. </t>
  </si>
  <si>
    <t>F. Wienholtz, K. Blaum, J. Karthein, D. Lunney, S. Malbrunot-Ettenauer, V. Manea, M. Mougeot, L. Schweikhard, T. Steinsberger, R.N. Wolf</t>
  </si>
  <si>
    <t>Improved stability of multi-reflection time-of-flight mass spectrometers through passive and active voltage stabilization</t>
  </si>
  <si>
    <t xml:space="preserve">10.1016/j.nimb.2019.04.061 </t>
  </si>
  <si>
    <t xml:space="preserve">Koszorús, Á. </t>
  </si>
  <si>
    <t>Á. Koszorús, J. Billowes, C.L. Binnersley, M.L. Bissell, T.E. Cocolios, B.S. Cooper, R.P. de Groote, G.J. Farooq-Smith, V.N. Fedosseev, K.T. Flanagan, S. Franchoo, R.F. Garcia Ruiz, W. Gins, K.M. Lynch, G. Neyens, F.P. Gustafsson, C. Ricketts, H.H. Stroke, A. Vernon, S.G. Wilkins, X.F. Yang</t>
  </si>
  <si>
    <t>Resonance ionization schemes for high resolution and high efficiency studies of exotic nuclei at the CRIS experiment</t>
  </si>
  <si>
    <t xml:space="preserve">Ricketts, C.M. </t>
  </si>
  <si>
    <t>C.M. Ricketts, B.S. Cooper, G. Edwards, H.A. Perrett, J. Billowes, C.L. Binnersley, T.E. Cocolios, K.T. Flanagan, R.F. Garcia Ruiz, R.P. de Groote, F.P. Gustafsson, Á. Koszorús, G. Neyens, A.R. Vernon, X.F. Yang</t>
  </si>
  <si>
    <t>A compact linear Paul trap cooler buncher for CRIS</t>
  </si>
  <si>
    <t>10.1016/j.nimb.2019.04.054</t>
  </si>
  <si>
    <t xml:space="preserve">Ballof, J. </t>
  </si>
  <si>
    <t>J. Ballof, J.P. Ramos, A. Molander, K. Johnston, S. Rothe, T. Stora, Ch.E. Düllmann</t>
  </si>
  <si>
    <t>The upgraded ISOLDE yield database – A new tool to predict beam intensities</t>
  </si>
  <si>
    <t>IS620</t>
  </si>
  <si>
    <t>Ramos, J.P.</t>
  </si>
  <si>
    <t>Thick solid targets for the production and online release of radioisotopes: The importance of the material characteristics - A review</t>
  </si>
  <si>
    <t>Nuclear Instruments and Methods in Physics Research B 463, 201-210 (2019)</t>
  </si>
  <si>
    <t>IS561</t>
  </si>
  <si>
    <t>Yang, Jiecheng</t>
  </si>
  <si>
    <t>Study of one-neutron halo through (d, p) transfer reactions</t>
  </si>
  <si>
    <t>CERN-THESIS-2019-253</t>
  </si>
  <si>
    <t>https://cds.cern.ch/record/2705546</t>
  </si>
  <si>
    <t>https://lirias.kuleuven.be/handle/123456789/643886</t>
  </si>
  <si>
    <t>IS471, IS571</t>
  </si>
  <si>
    <t>Farooq-Smith, Gregory James</t>
  </si>
  <si>
    <t>Exploring the magical tenacity of doubly closed-core nuclei with gallium and francium isotopes</t>
  </si>
  <si>
    <t>CERN-THESIS-2019-188</t>
  </si>
  <si>
    <t>https://cds.cern.ch/record/2698502</t>
  </si>
  <si>
    <t>https://lirias.kuleuven.be/handle/123456789/641631</t>
  </si>
  <si>
    <t xml:space="preserve">Koszorús, Ágota </t>
  </si>
  <si>
    <t>Collinear Resonance Ionization Spectroscopy of potassium isotopes: crossing N=32</t>
  </si>
  <si>
    <t>https://lirias.kuleuven.be/handle/123456789/641007</t>
  </si>
  <si>
    <t>Gins, Wouter</t>
  </si>
  <si>
    <t>CERN-THESIS-2018-324 (presented in 2019)</t>
  </si>
  <si>
    <t>https://cds.cern.ch/record/2654181</t>
  </si>
  <si>
    <t>https://lirias.kuleuven.be/handle/123456789/632534</t>
  </si>
  <si>
    <t>TISD, RILIS</t>
  </si>
  <si>
    <t>Martinez Palenzuela, Yisel</t>
  </si>
  <si>
    <t>Characterization and optimization of a versatile laser and electron-impact ion source for radioactive ion beam production at ISOLDE and MEDICIS</t>
  </si>
  <si>
    <t>CERN-THESIS-2019-032</t>
  </si>
  <si>
    <t>https://cds.cern.ch/record/2672954?ln=en</t>
  </si>
  <si>
    <t>https://lirias.kuleuven.be/handle/123456789/636675</t>
  </si>
  <si>
    <t>Giles, T.</t>
  </si>
  <si>
    <t>https://doi.org/10.1016/j.nimb.2019.05.025</t>
  </si>
  <si>
    <t>ISOLDE V</t>
  </si>
  <si>
    <t>Nuclear Instruments and Methods in Physics Research Section B:Beam Interactions with Materials and Atoms, Volume 463, 15 January 2020, Pages 254-257</t>
  </si>
  <si>
    <t>Time-of-Flight study of molecular beams extracted from the ISOLDE RFQ cooler and buncher</t>
  </si>
  <si>
    <t>https://doi.org/10.1016/j.nimb.2019.03.014</t>
  </si>
  <si>
    <t>Nuclear Instruments and Methods in Physics Research Section B:Beam Interactions with Materials and Atoms, Volume 463, 15 January 2020, Pages 522-524</t>
  </si>
  <si>
    <t>ISOLDE, Molecular dissociation, RFQcb; ISCOOL</t>
  </si>
  <si>
    <t>Isotope separation on-line (ISOL),Radioactive ion beam (RIB), Isotope separator, Radioisotope production, Isolde, Target</t>
  </si>
  <si>
    <t>A. Ringvall Moberg, S.Warren, C.Muñoz , Pequeño, J.Cruikshank, T.Giles, D.Hanstorp</t>
  </si>
  <si>
    <t xml:space="preserve"> First demonstration of Doppler-free 2-photon in-source laser spectroscopy at the ISOLDE-RILIS</t>
  </si>
  <si>
    <t>K.Chrysalidis</t>
  </si>
  <si>
    <t>K.Chrysalidisa, S.G.Wilkins, R.Heinke, A.Koszorus, R.De Groote, V.N.Fedosseev, B.Marsh, S.Rothe, R.Garcia Ruiz, D.Studer, A.Vernon, K.Wendt</t>
  </si>
  <si>
    <t>https://doi.org/10.1016/j.nimb.2019.04.020</t>
  </si>
  <si>
    <t>Nuclear Instruments and Methods in Physics Research Section B:Beam Interactions with Materials and Atoms, Volume 463, 15 January 2020, Pages 476-481</t>
  </si>
  <si>
    <t>Resonance laser ionization, RILIS, 2-Photon spectroscopy</t>
  </si>
  <si>
    <t xml:space="preserve">First steps in the development of the Multi Ion Reflection Apparatus for Collinear Laser Spectroscopy </t>
  </si>
  <si>
    <t>S.Sels</t>
  </si>
  <si>
    <t>S.Sels, P.Fischer, H.Heylen, V.Lagaki, S.Lechner, F.M.Maier, P.Plattner, M.Rosenbusch, F.Wienholtz, R.N.Wolf, W.Nörtershäuser, .Schweikhard, S.Malbrunot-Ettenauer</t>
  </si>
  <si>
    <t>https://doi.org/10.1016/j.nimb.2019.04.076</t>
  </si>
  <si>
    <t>Nuclear Instruments and Methods in Physics Research Section B:Beam Interactions with Materials and Atoms, Volume 463, 15 January 2020, Pages 310-314</t>
  </si>
  <si>
    <t>Laser spectroscopy, Hyperfine structure, Isotope shift, Nuclear structure, Exotic nuclei,Radioactive ion beam, ISOLDE, CERN, Ion trapping, MR-ToF, MIRACLS</t>
  </si>
  <si>
    <t>Nuclear Instruments and Methods in Physics Research Section B: Beam Interactions with Materials and Atoms- Volume 463, 15 January 2020, Pages 460-463</t>
  </si>
  <si>
    <t>Nuclear Instruments and Methods in Physics Research Section B: Beam Interactions with Materials and Atoms- Volume 463, 15 January 2020, Pages 357-363</t>
  </si>
  <si>
    <t>Nuclear Instruments and Methods in Physics Research Section B: Beam Interactions with Materials and Atoms- Volume 463, 15 January 2020, Pages 384-389</t>
  </si>
  <si>
    <t>Nuclear Instruments and Methods in Physics Research Section B (2019): Beam Interactions with Materials and Atoms, Volume 463, 15 January 2020, Pages 398-402</t>
  </si>
  <si>
    <t>In-source laser spectroscopy of dysprosium isotopes at the ISOLDE-RILIS</t>
  </si>
  <si>
    <t>https://doi.org/10.1016/j.nimb.2019.04.021</t>
  </si>
  <si>
    <t>K.Chrysalidis, A.E.Barzak, R.Ahmed, A.N.Andreyev, J.Ballof, J.G.Cubiss, D.V.Fedorov, V.N.Fedosseev, L.M.Fraile, R.D.Harding, U.Köster, B.A.Marsh, C.Raison, J.P.Ramos, R.E.Rossel, S.Rothe, K.Wendt, S.G.Wilkins</t>
  </si>
  <si>
    <t>Nuclear Instruments and Methods in Physics Research Section B:Beam Interactions with Materials and Atoms, Volume 463, 15 January 2020, Pages 472-475</t>
  </si>
  <si>
    <t>In-source laser spectroscopy, ISOLDE, RILIS, Dysprosium</t>
  </si>
  <si>
    <t xml:space="preserve"> Atom beam emersion from hot cavity laser ion sources</t>
  </si>
  <si>
    <t>R.Heinke</t>
  </si>
  <si>
    <t>R.Heinke, V.Fedosseev, T.Kieck, T.Kron, B.Marsh, S.Raeder, S.Richter, S.Rothe, K.Wendt,</t>
  </si>
  <si>
    <t>https://doi.org/10.1016/j.nimb.2019.04.026</t>
  </si>
  <si>
    <t>Nuclear Instruments and Methods in Physics Research Section B:Beam Interactions with Materials and Atoms, Volume 463, 15 January 2020, Pages 449-454</t>
  </si>
  <si>
    <t>Atom effusion, Laser ion source, Resonance laser ionization, ISOLDE, Ion source development, Mass separation</t>
  </si>
  <si>
    <t xml:space="preserve">Challenges in 11C charge breeding </t>
  </si>
  <si>
    <t>J.Pitters</t>
  </si>
  <si>
    <t>J.Pitters, M.Breitenfeld, H.Pahl, A.Pikin, F.Wenander</t>
  </si>
  <si>
    <t>https://doi.org/10.1016/j.nimb.2019.05.046</t>
  </si>
  <si>
    <t>Nuclear Instruments and Methods in Physics Research Section B:Beam Interactions with Materials and Atoms, Volume 463, 15 January 2020, Pages 198-200</t>
  </si>
  <si>
    <t>Hadron therapy, Charge breeding, EBIS, Penning trap</t>
  </si>
  <si>
    <t xml:space="preserve"> Upgrades of the GANDALPH photodetachment detector towards the determination of the electron affinity of astatine</t>
  </si>
  <si>
    <t>D.Leimbach</t>
  </si>
  <si>
    <t xml:space="preserve">D.Leimbach, S.Rothe, L.Bengtsson, A.Ringvall-Moberg, J.Sundberg, K.Wendt, D.Hanstorp </t>
  </si>
  <si>
    <t>https://doi.org/10.1016/j.nimb.2019.05.015</t>
  </si>
  <si>
    <t>Nuclear Instruments and Methods in Physics Research Section B:Beam Interactions with Materials and Atoms, Volume 463, 15 January 2020, Pages 277-279</t>
  </si>
  <si>
    <t>GANDALPH, Negative ions, Photodetachment, Electron affinity</t>
  </si>
  <si>
    <t>Branching ratios in the β decay of 16N</t>
  </si>
  <si>
    <t>O. S. Kirsebom</t>
  </si>
  <si>
    <t xml:space="preserve">O. S. Kirsebom, E. R. Christensen </t>
  </si>
  <si>
    <t>https://arxiv.org/abs/1905.11282</t>
  </si>
  <si>
    <t>Pepperpot emittance measurements of ion beams from an electron beam ion source</t>
  </si>
  <si>
    <t>J.Pitters, M.Breitenfeldt, S. Duarte Pinto, H.Pahl, A.Pikin, A.Shornikov, F.Wenander</t>
  </si>
  <si>
    <t>https://doi.org/10.1016/j.nima.2018.12.072</t>
  </si>
  <si>
    <t>Pepperpot emittance meter, EBIS, Transverse emittance, Highly charged ions, MCP</t>
  </si>
  <si>
    <t xml:space="preserve">Very high specific activity erbium 169Er production for potential receptor-targeted radiotherapy </t>
  </si>
  <si>
    <t>R.Formento-Cavaiera</t>
  </si>
  <si>
    <t>R.Formento-Cavaiera, U.Köster, B.Crepieux, V.M.Gadelshin, F.Haddad, T.Stora, K.Wendt</t>
  </si>
  <si>
    <t>https://doi.org/10.1016/j.nimb.2019.04.022</t>
  </si>
  <si>
    <t>Nuclear Instruments and Methods in Physics Research Section B:Beam Interactions with Materials and Atoms, Volume 463, 15 January 2020, Pages 468-471</t>
  </si>
  <si>
    <t>Erbium; Er-169, High specific activity, Receptor-targeted therapy; Resonant laser ionization</t>
  </si>
  <si>
    <t>Production of intense mass separated 11C beams for PET-aided hadron therapy</t>
  </si>
  <si>
    <t>S.Stegemann</t>
  </si>
  <si>
    <t xml:space="preserve">S.Stegemann, T.E.Cocolios, K.Dockx, G.Leinders, L.Popescu, J.P.Ramos, K.Rijpstra, T.Stora, M.Verwerft, J.Vleugels </t>
  </si>
  <si>
    <t>https://doi.org/10.1016/j.nimb.2019.04.042</t>
  </si>
  <si>
    <t>Nuclear Instruments and Methods in Physics Research Section B:Beam Interactions with Materials and Atoms, Volume 463, 15 January 2020, Pages 403-407</t>
  </si>
  <si>
    <t>Radioactive ion beam production, 11C production, target material</t>
  </si>
  <si>
    <t>MIRACLS</t>
  </si>
  <si>
    <t>http://cds.cern.ch/record/2665505?ln=en</t>
  </si>
  <si>
    <t>http://cds.cern.ch/record/2674386?ln=en</t>
  </si>
  <si>
    <t>http://cds.cern.ch/record/2655144?ln=en</t>
  </si>
  <si>
    <t>Offline 2, ISOLDE’s target, laser and beams development facility</t>
  </si>
  <si>
    <t>S. Warren</t>
  </si>
  <si>
    <t>S.Warren,T.Giles,C.M.Pequeno, A.Ringvall-Moberg</t>
  </si>
  <si>
    <t>Nuclear Instruments and Methods in Physics Research Section B:Beam Interactions with Materials and Atoms, Volume 463, 15 January 2020, Pages 115-118</t>
  </si>
  <si>
    <t>https://doi.org/10.1016/j.nimb.2019.07.016</t>
  </si>
  <si>
    <t>Offline 2, ISOLDE</t>
  </si>
  <si>
    <t>F.Boix Pamies</t>
  </si>
  <si>
    <t>F.Boix Pamies, T.Stora, E.Barbero, V.Barozier A.P.Bernardes, R.Catherall, B.Conde Fernandez, B.Crepieux, M.Delonca, M.Dierckx, L.Goldstein, J.L.Grenard, E.Grenier-Boley, D.Houngbo, K.Kravalis, G.Lili, L.Popescu, L.Prever-Loiri, J.P.Ramos, J.M.Riegert, S.Rothe, C.Veiga Almagro, A.Vieiteza</t>
  </si>
  <si>
    <t>The LIEBE high-power target: Offline commissioning results and prospects for the production of 100Sn ISOL beams at HIE-ISOLDE</t>
  </si>
  <si>
    <t>Nuclear Instruments and Methods in Physics Research Section B:Beam Interactions with Materials and Atoms, Volume 463, 15 January 2020, Pages 128-133</t>
  </si>
  <si>
    <t>https://doi.org/10.1016/j.nimb.2019.06.043</t>
  </si>
  <si>
    <t>High power ISOL target, Liquid metals, Radioactive ion beam, Offline commissioning, 100Sn, LBE</t>
  </si>
  <si>
    <t>J.Schell</t>
  </si>
  <si>
    <t>J.Schell, H.Hofsäss, D.C.Lupascu</t>
  </si>
  <si>
    <t>Using radioactive beams to unravel local phenomena in ferroic and multiferroic materials</t>
  </si>
  <si>
    <t>Nuclear Instruments and Methods in Physics Research Section B:Beam Interactions with Materials and Atoms, Volume 463, 15 January 2020, Pages 134-137</t>
  </si>
  <si>
    <t>https://doi.org/10.1016/j.nimb.2019.06.016</t>
  </si>
  <si>
    <t>Multiferroic, Ferroic, Perturbed angular correlations</t>
  </si>
  <si>
    <t>S. Sels</t>
  </si>
  <si>
    <t>S.Sels, R.Ferrer, K.Dockx, C.Granados Buitrago, M.Huyse, Yu.Kudryavtsev, S.Kraemer, S.Raeder, P.Van Den Bergh, P.Van Duppen, M.Verlinde, E.Verstraelen, A.Zadvornaya</t>
  </si>
  <si>
    <t>Design and commissioning of an ion guide system for In-Gas Laser Ionization and Spectroscopy experiments</t>
  </si>
  <si>
    <t>Nuclear Instruments and Methods in Physics Research Section B:Beam Interactions with Materials and Atoms, Volume 463, 15 January 2020, Pages 148-153</t>
  </si>
  <si>
    <t>Laser spectroscopy, Radiofrequency quadrupole, Ion guide, Ion transport, Nuclear physics, Exotic nuclei, Radioactive ion beams</t>
  </si>
  <si>
    <t>https://doi.org/10.1016/j.nimb.2019.06.005</t>
  </si>
  <si>
    <t>https://doi.org/10.1016/j.nimb.2019.05.045</t>
  </si>
  <si>
    <t>Nuclear Instruments and Methods in Physics Research Section B (2019) Volume 463, Pages 211-215</t>
  </si>
  <si>
    <t>https://doi.org/10.1016/j.nimb.2019.05.044</t>
  </si>
  <si>
    <t>CERN, ISOLDE, Radioactive beams, Database, Yields, Yield prediction, Cross sections, FLUKA, ABRABLA, Release efficiency, Production Yield, In-target production</t>
  </si>
  <si>
    <t>Nuclear Instruments and Methods in Physics Research B (2019):Beam Interactions with Materials and Atoms, Volume 463, 15 January 2020, Pages 348-356</t>
  </si>
  <si>
    <t>Nuclear Instruments and Methods in Physics Research Section B (2019): Beam Interactions with Materials and Atoms, Volume 463, 15 January 2020, Pages 375-377</t>
  </si>
  <si>
    <t>Ion trapping, Laser spectroscopy, 3D printing</t>
  </si>
  <si>
    <t>Voltage stabilization, Multi-reflection time-of-flight mass spectrometry, MR-ToF MS, Short-lived nuclides, ISOLTRAP</t>
  </si>
  <si>
    <t>https://doi.org/10.1016/j.nimb.2019.04.043</t>
  </si>
  <si>
    <t>Resonance ionization spectroscopy, Delayed ionization, High-resolution laser spectroscopy, Nuclear structure</t>
  </si>
  <si>
    <t>Open Access  (YES or NO)? If yes, green or gold ?</t>
  </si>
  <si>
    <t>Affiliation of thesis</t>
  </si>
  <si>
    <t>Experiment</t>
  </si>
  <si>
    <t>PhD student</t>
  </si>
  <si>
    <t>University</t>
  </si>
  <si>
    <t>University Supervisor</t>
  </si>
  <si>
    <t>Niels Bidault</t>
  </si>
  <si>
    <t>G. Neyens</t>
  </si>
  <si>
    <t>TU Darmstadt, Germany</t>
  </si>
  <si>
    <t>W. Noertershauser</t>
  </si>
  <si>
    <t>J. Billowes</t>
  </si>
  <si>
    <t>Johannes Gutenberg Universität Mainz</t>
  </si>
  <si>
    <t>K. Wendt</t>
  </si>
  <si>
    <t>Reinhard Heinke</t>
  </si>
  <si>
    <t>EBIS</t>
  </si>
  <si>
    <t>H. Pahl</t>
  </si>
  <si>
    <t>MPI-K Heidelberg</t>
  </si>
  <si>
    <t>Lund University, Sweden</t>
  </si>
  <si>
    <t>Joachim Cederkall</t>
  </si>
  <si>
    <t>Alexander Knyazev</t>
  </si>
  <si>
    <t>IDS</t>
  </si>
  <si>
    <t>J. Ojala</t>
  </si>
  <si>
    <t>University of Jyvaskyla, FI</t>
  </si>
  <si>
    <t>P. Van Duppen</t>
  </si>
  <si>
    <t xml:space="preserve">IS482 </t>
  </si>
  <si>
    <t>Burckhart Siebeck</t>
  </si>
  <si>
    <t>Koln University</t>
  </si>
  <si>
    <t>Peter Reiter</t>
  </si>
  <si>
    <t>Institute of Physics, Slovak Academy of Sciences</t>
  </si>
  <si>
    <t>M. Venhart</t>
  </si>
  <si>
    <t>Jakub Krajnak</t>
  </si>
  <si>
    <t>Ben Webster</t>
  </si>
  <si>
    <t>Sophia Pells</t>
  </si>
  <si>
    <t>Roberto Formento</t>
  </si>
  <si>
    <t>Ermei Mäkilä</t>
  </si>
  <si>
    <t>University of Helsinki, Finland</t>
  </si>
  <si>
    <t>Robert Harding</t>
  </si>
  <si>
    <t>R. Kern</t>
  </si>
  <si>
    <t>IS547</t>
  </si>
  <si>
    <t>University of Surrey</t>
  </si>
  <si>
    <t>Zs. Podolyak</t>
  </si>
  <si>
    <t>Vetle Wegner Ingeberg​</t>
  </si>
  <si>
    <t>R. Raabe</t>
  </si>
  <si>
    <t>IS569</t>
  </si>
  <si>
    <t>University of the Western Cape</t>
  </si>
  <si>
    <t>IS572</t>
  </si>
  <si>
    <t>M. de la Luz</t>
  </si>
  <si>
    <t>IFIC-CSIC</t>
  </si>
  <si>
    <t>P. Colovic</t>
  </si>
  <si>
    <t>IS597</t>
  </si>
  <si>
    <t>K. Belvedere</t>
  </si>
  <si>
    <t>University of Surrey, UK</t>
  </si>
  <si>
    <t>IS608</t>
  </si>
  <si>
    <t>P. Mosat</t>
  </si>
  <si>
    <t>Chris Raison</t>
  </si>
  <si>
    <t>University of Warsaw, Poland</t>
  </si>
  <si>
    <t>Jakob Welander</t>
  </si>
  <si>
    <t>D. Hanstorp</t>
  </si>
  <si>
    <t>IS619</t>
  </si>
  <si>
    <t>A. Perea</t>
  </si>
  <si>
    <t>IEM-CSIC, Madrid</t>
  </si>
  <si>
    <t>P. Teubig</t>
  </si>
  <si>
    <t>LIP-Lisboa, Portugal</t>
  </si>
  <si>
    <t>F. Machado</t>
  </si>
  <si>
    <t>University of Huelva, Spain</t>
  </si>
  <si>
    <t xml:space="preserve">IS628 </t>
  </si>
  <si>
    <t>T. Kroell</t>
  </si>
  <si>
    <t>IS637</t>
  </si>
  <si>
    <t>IS645</t>
  </si>
  <si>
    <t>University of Geneva</t>
  </si>
  <si>
    <t>IS651</t>
  </si>
  <si>
    <t>T. Zidar</t>
  </si>
  <si>
    <t>University of Guelph</t>
  </si>
  <si>
    <t>D. Muecher</t>
  </si>
  <si>
    <t>L. Schweikhard</t>
  </si>
  <si>
    <t>K. Blaum</t>
  </si>
  <si>
    <t>LOI198</t>
  </si>
  <si>
    <t>Stephan Malbrunot-Ettenauer</t>
  </si>
  <si>
    <t>Simon Lechner</t>
  </si>
  <si>
    <t>TU Vienna, Austria</t>
  </si>
  <si>
    <t>Varvara Lagaki</t>
  </si>
  <si>
    <t>Peter Plattner</t>
  </si>
  <si>
    <t>RILIS/IS608</t>
  </si>
  <si>
    <t>E.D. Bosne</t>
  </si>
  <si>
    <t>U. Wahl, J.G. Correia</t>
  </si>
  <si>
    <t>I. Unzueta</t>
  </si>
  <si>
    <t>University of Münster</t>
  </si>
  <si>
    <t>S. Divinski</t>
  </si>
  <si>
    <t>M. Baptista Barbosa</t>
  </si>
  <si>
    <t>P. Rodrigues</t>
  </si>
  <si>
    <t>A.M.L. Lopes, J.P.E. de Araujo</t>
  </si>
  <si>
    <t>R. Balogh</t>
  </si>
  <si>
    <t>University of Szeged, Hungary</t>
  </si>
  <si>
    <t>J. Moens</t>
  </si>
  <si>
    <t>D. Leimbach</t>
  </si>
  <si>
    <t>IS621</t>
  </si>
  <si>
    <t>P. MacGregor</t>
  </si>
  <si>
    <t xml:space="preserve">Gerrard Peters </t>
  </si>
  <si>
    <t>D. Naidoo</t>
  </si>
  <si>
    <t>IS554</t>
  </si>
  <si>
    <t>Bose Institute, Kolkata, India</t>
  </si>
  <si>
    <t>Kabita Kundalia</t>
  </si>
  <si>
    <t>Publication Year</t>
  </si>
  <si>
    <t>IS Number(s)</t>
  </si>
  <si>
    <t>link to own repository if available</t>
  </si>
  <si>
    <t>Implementation and commissioning of the phase-imaging ion-cyclotron-resonance method and mass measurements of exotic copper isotopes with ISOLTRAP</t>
  </si>
  <si>
    <t>Tech. Univ. Dresden</t>
  </si>
  <si>
    <t>CERN-THESIS-2018-183</t>
  </si>
  <si>
    <t>https://cds.cern.ch/record/2641361</t>
  </si>
  <si>
    <t>Granadeiro Costa, Angelo Rafael</t>
  </si>
  <si>
    <t>Lattice location of impurities in silicon Carbide</t>
  </si>
  <si>
    <t>IST, Univ. Lisbon</t>
  </si>
  <si>
    <t>CERN-THESIS-2018-072</t>
  </si>
  <si>
    <t>https://cds.cern.ch/record/2624048</t>
  </si>
  <si>
    <t>emission channeling, lattice location, transition metals, gettering, 3C-SiC, 6H-SiC, Mn, Fe, Ni, Ag, In</t>
  </si>
  <si>
    <t>Althubiti, Numa Abdulmaeen</t>
  </si>
  <si>
    <t>Tracking the νi13/2 orbital in the neutron-deficient polonium isotopes with the high-precision ISOLTRAP mass spectrometer at CERN-ISOLDE</t>
  </si>
  <si>
    <t>CERN-THESIS-2017-414 (presented 2018)</t>
  </si>
  <si>
    <t>https://cds.cern.ch/record/2639242</t>
  </si>
  <si>
    <t>IS532/IS490</t>
  </si>
  <si>
    <t>Nuclear collectivity studied through high-precision mass measurements of neutron-rich argon and chromium isotopes</t>
  </si>
  <si>
    <t>Univ. Paris Sud</t>
  </si>
  <si>
    <t>IS626</t>
  </si>
  <si>
    <t>Fabien Hergemöller</t>
  </si>
  <si>
    <t xml:space="preserve">The interstitialcy diffusion mechanism in alkali feldspar: Self-diffusion measurements and Monte-Carlo simulations
</t>
  </si>
  <si>
    <t>David Rosiak</t>
  </si>
  <si>
    <t>Coulomb excitation of doubly-magic 132Sn at HIE-ISOLDE and development of escape-suppression shields for the MINIBALL spectrometer</t>
  </si>
  <si>
    <t>IKP, Uni. Köln</t>
  </si>
  <si>
    <t>https://kups.ub.uni-koeln.de/8469/1/DissertationRosiak2018.pdf</t>
  </si>
  <si>
    <t>IS628</t>
  </si>
  <si>
    <t>Amar Boukhari</t>
  </si>
  <si>
    <t>Study of the nuclear spin-orientation in incomplete fusion reactions. Measurement of the magnetic moment of the 2+ states in 22Ne and 28Mg</t>
  </si>
  <si>
    <t>CSNSM</t>
  </si>
  <si>
    <t>Liss Vazquez Rodriguez</t>
  </si>
  <si>
    <t>Université Paris-Saclay</t>
  </si>
  <si>
    <t>Calvin Wraith</t>
  </si>
  <si>
    <t xml:space="preserve">The evolution of nuclear structure in odd-A zinc isotopes </t>
  </si>
  <si>
    <t>University of Liverpool</t>
  </si>
  <si>
    <t>IS519 (Zn)/ IS568 (Ni)</t>
  </si>
  <si>
    <t>Liang Yang</t>
  </si>
  <si>
    <t>Laser spectroscopy on Zn and Ni isotopes</t>
  </si>
  <si>
    <t>Wenjia Huang</t>
  </si>
  <si>
    <t>Direct Mass Measurements and Global Evaluation of Atomic Masses</t>
  </si>
  <si>
    <t>MR-ToF</t>
  </si>
  <si>
    <t>Wouter Gins</t>
  </si>
  <si>
    <t>Development of a dedicated laser-polarization beam line for ISOLDE-CERN</t>
  </si>
  <si>
    <t>CERN-THESIS-2018-324</t>
  </si>
  <si>
    <t xml:space="preserve">http://cds.cern.ch/record/2654181 </t>
  </si>
  <si>
    <t>IS Number/
set-up</t>
  </si>
  <si>
    <t>Peer-reviewed (YES or No)</t>
  </si>
  <si>
    <t xml:space="preserve">PhD Manuscript Title </t>
  </si>
  <si>
    <t xml:space="preserve">Reference </t>
  </si>
  <si>
    <t xml:space="preserve">CERN CDS reference </t>
  </si>
  <si>
    <t>Local ISOLDE Supervisor</t>
  </si>
  <si>
    <t>Corie Binnersly</t>
  </si>
  <si>
    <t>Charge Radii of Zn and Ni Isotopes measured by Collinear Laser Spectroscopy</t>
  </si>
  <si>
    <t>repository (e.g. university)</t>
  </si>
  <si>
    <t>Adam Vernon</t>
  </si>
  <si>
    <t>Promotor</t>
  </si>
  <si>
    <t>T. Cocolios</t>
  </si>
  <si>
    <t>K. Flanagan</t>
  </si>
  <si>
    <t>A. Andreyev/ M. Kowalska</t>
  </si>
  <si>
    <t>Frank Wienholtz</t>
  </si>
  <si>
    <t>ADD PhD's defended in 2019 based on ISOLDE research</t>
  </si>
  <si>
    <r>
      <t xml:space="preserve">CHECK that your papers appear here, </t>
    </r>
    <r>
      <rPr>
        <b/>
        <sz val="10"/>
        <color rgb="FF00B050"/>
        <rFont val="Arial"/>
        <family val="2"/>
      </rPr>
      <t>add missing papers/information in a different colour</t>
    </r>
    <r>
      <rPr>
        <b/>
        <sz val="10"/>
        <color rgb="FFFF0000"/>
        <rFont val="Arial"/>
        <family val="2"/>
      </rPr>
      <t>. 
 For the ISOLDE KPI (Key Performance Indicators) in the CERN Annual Report, also preprints should be added !</t>
    </r>
  </si>
  <si>
    <t>https://cds.cern.ch/record/2654978</t>
  </si>
  <si>
    <t xml:space="preserve">https://cds.cern.ch/record/2671916  </t>
  </si>
  <si>
    <t>https://cds.cern.ch/record/2655332</t>
  </si>
  <si>
    <t>L. Nies</t>
  </si>
  <si>
    <t>IS532</t>
  </si>
  <si>
    <t>Measurements of exotic calcium isotopes
by multi-reﬂection time-of-ﬂight mass spectrometry
and further developments and applications</t>
  </si>
  <si>
    <t>CERN-THESIS-2019-126</t>
  </si>
  <si>
    <t>https://epub.ub.uni-greifswald.de/frontdoor/index/index/year/2019/docId/2779</t>
  </si>
  <si>
    <t>http://cds.cern.ch/record/2690085?ln=de</t>
  </si>
  <si>
    <t>ISOLTRAP, Multi-reflection time-of-flight mass spectrometry, magic number, mass separation, neuron-rich calcium isotopes, precision mass measurements, short-lived nuclides, voltage stabilization</t>
  </si>
  <si>
    <t>Universität Greifswald</t>
  </si>
  <si>
    <t>IS574</t>
  </si>
  <si>
    <t>V. Manea, J. Karthein</t>
  </si>
  <si>
    <t xml:space="preserve">D. Atanasov, M. Bender, K. Blaum, T. E. Cocolios, S. Eliseev, A. Herlert, J. D. Holt, W. J. Huang, Yu. A. Litvinov, D. Lunney, J. Menendez, M. Mougeot, D. Neidherr, L. Schweikhard, A. Schwenk, J. Simonis, A. Welker, F. Wienholtz, and K. Zuber </t>
  </si>
  <si>
    <t>IS629</t>
  </si>
  <si>
    <t>Federica Cresto</t>
  </si>
  <si>
    <t>IS631</t>
  </si>
  <si>
    <t>R. Tang</t>
  </si>
  <si>
    <t>T.L.Tang, B.P.Kay, C.R.Hoffman, J.P.Schiffer, D.K.Sharp, L.P.Gaffney, S.J.Freeman, M.R.Mumpower, A.Arokiaraj, E.F.Baader, P.A.Butler, W.N.Catford, G.deAngelis, F.Flavigny, M.D.Gott, E.T.Gregor, J.Konki, M.Labiche, I.H Lazurus, P.T MacGregor, I.Martel, R.D Page, Zs.Podolyák, O.Poleshchuk, R.Raabe, F.Recchia, J.F Smith, S.V Szwec, J.Yang</t>
  </si>
  <si>
    <t>First Exploration of Neutron Shell Structure Below Lead and Beyond </t>
  </si>
  <si>
    <t>https://arxiv.org/abs/2001.00976</t>
  </si>
  <si>
    <t>ISOLDE Solenoidal Spectrometer</t>
  </si>
  <si>
    <t>First glimpse of the N=82 shell closure below Z=50 from masses of  neutron-rich cadmium isotopes and isomers</t>
  </si>
  <si>
    <t>IS654</t>
  </si>
  <si>
    <t>Christian Berner</t>
  </si>
  <si>
    <t>Simon Vanlangendonck</t>
  </si>
  <si>
    <t>N. Severijns</t>
  </si>
  <si>
    <t>Annie Ringvall-Moberg</t>
  </si>
  <si>
    <t>M. Kristiansson</t>
  </si>
  <si>
    <t>Stockholm University</t>
  </si>
  <si>
    <t>H. Schmidt/D.Hanstorp</t>
  </si>
  <si>
    <t>Kaufmann, Simon</t>
  </si>
  <si>
    <t>Laser spectroscopy of nickel isotopes with a new data acquisition system at ISOLDE</t>
  </si>
  <si>
    <t>W. Nörtershäuser</t>
  </si>
  <si>
    <t>https://tuprints.ulb.tu-darmstadt.de/9286/1/Dissertation_Simon_Kaufmann_genehmigt_2019_11_11.pdf</t>
  </si>
  <si>
    <t>nickel, collinear laser spectroscopy, data acquisition</t>
  </si>
  <si>
    <t>TU Darmstadt</t>
  </si>
  <si>
    <t>No</t>
  </si>
  <si>
    <t>IS367, IS561</t>
  </si>
  <si>
    <t>Jesper H. Jensen</t>
  </si>
  <si>
    <t>Experimental study of 10Li with low energy (d,p) reactions</t>
  </si>
  <si>
    <t>K. Riisager</t>
  </si>
  <si>
    <t>https://pure.au.dk/portal/files/169530708/afhandling.pdf</t>
  </si>
  <si>
    <t>transfer reaction</t>
  </si>
  <si>
    <t>Aarhus University</t>
  </si>
  <si>
    <t>IS548</t>
  </si>
  <si>
    <t>IS613</t>
  </si>
  <si>
    <t>Frederick John Waso</t>
  </si>
  <si>
    <t>Stellenbosch University</t>
  </si>
  <si>
    <t>Matthew Brunet</t>
  </si>
  <si>
    <t>Thomas Berry</t>
  </si>
  <si>
    <t>it will be in the Surrey repository (but not there yet)</t>
  </si>
  <si>
    <t>University of Surrey, Uk</t>
  </si>
  <si>
    <r>
      <t xml:space="preserve">Octupole-coupled states in </t>
    </r>
    <r>
      <rPr>
        <vertAlign val="superscript"/>
        <sz val="9"/>
        <rFont val="Arial"/>
        <family val="2"/>
      </rPr>
      <t>207</t>
    </r>
    <r>
      <rPr>
        <sz val="9"/>
        <rFont val="Arial"/>
        <family val="2"/>
      </rPr>
      <t>Tl populated via β decay</t>
    </r>
  </si>
  <si>
    <t>CRIS/RILIS</t>
  </si>
  <si>
    <t>B K Sahoo</t>
  </si>
  <si>
    <t>A R Vernon, R F Garcia Ruiz, C L Binnersley, J Billowes, M L Bissell, T E Cocolios, G J Farooq-Smith, K T Flanagan, W Gins, R P de Groote, Á Koszorús, G Neyens, K M Lynch, F Parnefjord-Gustafsson, C M Ricketts, K D A Wendt, S G Wilkins, X F Yang</t>
  </si>
  <si>
    <t>Analytic Response Relativistic Coupled-Cluster Theory: The first application to indium isotope shifts</t>
  </si>
  <si>
    <t>New Journal of Physics vol. 22, no. 1, p. 012001, Jan. 2020.</t>
  </si>
  <si>
    <t>https://doi.org/10.1088%2F1367-2630%2Fab66dd</t>
  </si>
  <si>
    <t xml:space="preserve"> R. F. Garcia Ruiz</t>
  </si>
  <si>
    <t>R. Berger, J. Billowes, C. L. Binnersley, M. L. Bissell, A. A. Breier, A. J. Brinson, K. Chrysalidis, T. Cocolios, B. Cooper, K. T. Flanagan, T. F. Giesen, R. P. de Groote, S. Franchoo, F. P. Gustafsson, T. A. Isaev, A. Koszorus, G. Neyens, H. A. Perrett, C. M. Ricketts, S. Rothe, L. Schweikhard, A. R. Vernon, K. D. A. Wendt, F. Wienholtz , et al. (2 additional authors not shown)</t>
  </si>
  <si>
    <t>Spectroscopy of short-lived radioactive molecules: A sensitive laboratory for new physics</t>
  </si>
  <si>
    <t xml:space="preserve">arXiv:1910.13416  </t>
  </si>
  <si>
    <t>A. R. Vernon</t>
  </si>
  <si>
    <t>Emergence of simple patterns in many-body systems: from macroscopic objects to the atomic nucleus</t>
  </si>
  <si>
    <t>arXiv:1911.04819</t>
  </si>
  <si>
    <t>Collinear resonance ionisation spectroscopy studies of neutron-rich indium isotopes</t>
  </si>
  <si>
    <t>Embargo unto May 2020 -then found at http://isolde-cris.web.cern.ch/isolde-cris/theses.html</t>
  </si>
  <si>
    <t xml:space="preserve">Evolution of the Indium Proton-Hole states up to N = 82 studied with laser spectroscopy </t>
  </si>
  <si>
    <t>IS534, IS646</t>
  </si>
  <si>
    <t>Laserassisted
spectroscopy of Au and
Na isotopes at ISOLDE</t>
  </si>
  <si>
    <t>IS580, IS648</t>
  </si>
  <si>
    <t>Tiago Lima</t>
  </si>
  <si>
    <t>Local structure of Mn-doped ferromagnetic semiconductors</t>
  </si>
  <si>
    <t>CERN-THESIS-2019-179</t>
  </si>
  <si>
    <t>L.M.C. Pereira, A. Vantomme, U. Wahl</t>
  </si>
  <si>
    <t>https://lirias.kuleuven.be/2823572?limo=0</t>
  </si>
  <si>
    <t>emission channeling, lattice location, dilute magnetic semiconductors, multiferroic Rashba semiconductors</t>
  </si>
  <si>
    <t>IS585</t>
  </si>
  <si>
    <t>Abel S. Fenta</t>
  </si>
  <si>
    <t>Locally probing adatoms on graphene using perturbed angular correlation spectroscopy</t>
  </si>
  <si>
    <t>CERN-THESIS-2018-464</t>
  </si>
  <si>
    <t>V. Amaral, J.G. Correia, L. Pereira</t>
  </si>
  <si>
    <t>https://limo.libis.be/primo-explore/fulldisplay?docid=LIRIAS2345027&amp;context=L&amp;vid=Lirias&amp;search_scope=Lirias&amp;tab=default_tab&amp;lang=en_US</t>
  </si>
  <si>
    <t>https://cds.cern.ch/record/2706534</t>
  </si>
  <si>
    <t>KU Leuven &amp; University of Aveiro</t>
  </si>
  <si>
    <t>Influence of Microstructural Defects on the Magnetic Properties and in the Martensitic Transformation on Ni-based Heusler Alloys</t>
  </si>
  <si>
    <t>F. Plazaola and J. A. García</t>
  </si>
  <si>
    <t>https://addi.ehu.es/handle/10810/33225</t>
  </si>
  <si>
    <t>Heusler Alloys, Mössbauer Spectroscopy, Postitron Annihilation Spectroscopy, Vacancy Defects, Martensitic Transformation</t>
  </si>
  <si>
    <t>University of the Basque Country (UPV/EHU)</t>
  </si>
  <si>
    <t>IS653</t>
  </si>
  <si>
    <t>IS602</t>
  </si>
  <si>
    <t>A. Jancso,  B. Gyurcsik</t>
  </si>
  <si>
    <t>L.M.C. Pereira, U. Wahl, A. Vantomme</t>
  </si>
  <si>
    <t>IS647</t>
  </si>
  <si>
    <t>https://cds.cern.ch/record/2696319?ln=en</t>
  </si>
  <si>
    <t>K. Kulesz</t>
  </si>
  <si>
    <t>Improving the Spectral Coverage and Resolution of the ISOLDE RILIS/</t>
  </si>
  <si>
    <t>CERN-THESIS-2019-235</t>
  </si>
  <si>
    <t>https://cds.cern.ch/record/2703661?ln=en</t>
  </si>
  <si>
    <t>Uni. Mainz</t>
  </si>
  <si>
    <t>DOI: 10.17181/CERN.8OTS.NL3N</t>
  </si>
  <si>
    <t xml:space="preserve">In-source high-resolution spectroscopy of holmium radioisotopes - On-line tailored perpendicular laser interaction at ISOLDE’s Laser Ion Source and Trap LIST
</t>
  </si>
  <si>
    <t>K. Wendt/B. Marsh</t>
  </si>
  <si>
    <t>https://publications.ub.uni-mainz.de/theses/frontdoor.php?source_opus=100003129</t>
  </si>
  <si>
    <t>RILIS</t>
  </si>
  <si>
    <t>Daniel Talán Echarri</t>
  </si>
  <si>
    <t>Solid state laser, Raman laser, Resonance ionization</t>
  </si>
  <si>
    <t>ADD PhD's defended in 2020 based on ISOLDE research</t>
  </si>
  <si>
    <t>ref. of the uploaded thesis on CERN CDS</t>
  </si>
  <si>
    <t>CERN-THESIS-2020-xxx</t>
  </si>
  <si>
    <t>CERN CDS link</t>
  </si>
  <si>
    <t>repository link (e.g. at your university)</t>
  </si>
  <si>
    <t>Vernon, A.R.</t>
  </si>
  <si>
    <t>Vernon, A.R., Ricketts, C.M., Billowes, J. et al. </t>
  </si>
  <si>
    <t>Laser spectroscopy of indium Rydberg atom bunches by electric field ionization</t>
  </si>
  <si>
    <t>Scientific Reports volume 10, Article number: 12306 (2020)</t>
  </si>
  <si>
    <t>https://doi.org/10.1038/s41598-020-68218-5</t>
  </si>
  <si>
    <t>Harding, R.D.</t>
  </si>
  <si>
    <t xml:space="preserve">R. D. Harding et al. </t>
  </si>
  <si>
    <t xml:space="preserve"> Laser-assisted decay spectroscopy for the ground states of 180,182Au</t>
  </si>
  <si>
    <t xml:space="preserve">Phys. Rev. C 102, 024312 </t>
  </si>
  <si>
    <t>https://doi.org/10.1103/PhysRevC.102.024312</t>
  </si>
  <si>
    <t>YES</t>
  </si>
  <si>
    <t>https://cds.cern.ch/record/2729189?ln=en</t>
  </si>
  <si>
    <t>Mougeot, M.</t>
  </si>
  <si>
    <t>M. Mougeot, D. Atanasov, C. Barbieri, K. Blaum, M. Breitenfeld, A. de Roubin, T. Duguet, S. George, F. Herfurth, A. Herlert, J. D. Holt, J. Karthein, D. Lunney, V. Manea, P. Navrátil, D. Neidherr, M. Rosenbusch, L. Schweikhard, A. Schwenk, V. Somà, A. Welker, F. Wienholtz, R. N. Wolf, and K. Zuber</t>
  </si>
  <si>
    <t>Examining the N=28 shell closure through high-precision mass measurements of 46-48Ar</t>
  </si>
  <si>
    <t xml:space="preserve">Phys. Rev. C 102, 014301 </t>
  </si>
  <si>
    <t>https://doi.org/10.1103/PhysRevC.102.014301</t>
  </si>
  <si>
    <t>https://cds.cern.ch/record/2722772?ln=en</t>
  </si>
  <si>
    <t>Wahl, U.</t>
  </si>
  <si>
    <t> U. Wahl,  E. David-Bosne, L. M. Amorim,  A. R. G. Costa, B. De Vries,  J. G. Correia,  M. R. da Silva,  L. M. C. Pereira, and  A. Vantomme</t>
  </si>
  <si>
    <t>Lattice sites of implanted Na in GaN and AlN in comparison to other light alkalis and alkaline earths</t>
  </si>
  <si>
    <t xml:space="preserve">Journal of Applied Physics 128, 045703 </t>
  </si>
  <si>
    <t>https://doi.org/10.1063/5.0009653</t>
  </si>
  <si>
    <t>Benito, J.</t>
  </si>
  <si>
    <t>J. Benito et al. </t>
  </si>
  <si>
    <t>Detailed spectroscopy of doubly magic 132Sn</t>
  </si>
  <si>
    <t xml:space="preserve">Phys. Rev. C 102, 014328 </t>
  </si>
  <si>
    <t>https://doi.org/10.1103/PhysRevC.102.014328</t>
  </si>
  <si>
    <t>https://cds.cern.ch/record/2728352?ln=en</t>
  </si>
  <si>
    <t>Paziy, V.</t>
  </si>
  <si>
    <t>V. Paziy et al.</t>
  </si>
  <si>
    <t>Fast-timing study of 81Ga from the β decay of 81Zn</t>
  </si>
  <si>
    <t xml:space="preserve">Phys. Rev. C 102, 014329 </t>
  </si>
  <si>
    <t>https://doi.org/10.1103/PhysRevC.102.014329</t>
  </si>
  <si>
    <t>NO</t>
  </si>
  <si>
    <t>Kulikov, I.</t>
  </si>
  <si>
    <t xml:space="preserve"> I.Kulikova A.Algora D.Atanasovd P.Ascher K.Blaum R.B.Cakirli A.Herlert W.J.Huang J.Karthein Yu.A.Litvinov D.Lunney V.Manea M.Mougeot L.Schweikhard A.Welker F.Wienholtz</t>
  </si>
  <si>
    <t xml:space="preserve">Masses of short-lived 49Sc, 50Sc, 70As, 73Br and stable 196Hg nuclides </t>
  </si>
  <si>
    <t xml:space="preserve">Nuclear Physics A Volume 1002, October 2020, 121990 </t>
  </si>
  <si>
    <t>https://doi.org/10.1016/j.nuclphysa.2020.121990</t>
  </si>
  <si>
    <t>https://cds.cern.ch/record/2725329?ln=en</t>
  </si>
  <si>
    <t>Andel, B.</t>
  </si>
  <si>
    <t>B. Andel et al.</t>
  </si>
  <si>
    <t>β-delayed fission of isomers in 188Bi</t>
  </si>
  <si>
    <t xml:space="preserve">Phys. Rev. C 102, 014319 </t>
  </si>
  <si>
    <t>https://doi.org/10.1103/PhysRevC.102.014319</t>
  </si>
  <si>
    <t>U. Wahl, J. G. Correia, R. Villarreal, E. Bourgeois, M. Gulka, M. Nesládek, A. Vantomme, and L. M. C. Pereira</t>
  </si>
  <si>
    <t>Direct structural identification and quantification of the split-vacancy configuration for implanted Sn in diamond</t>
  </si>
  <si>
    <t>Phys. Rev. Lett. 125, 045301</t>
  </si>
  <si>
    <t>https://doi.org/10.1103/PhysRevLett.125.045301</t>
  </si>
  <si>
    <t>Barzakh, A.E.</t>
  </si>
  <si>
    <t xml:space="preserve">A. E. Barzakh et al. </t>
  </si>
  <si>
    <t>Shape coexistence in 187Au studied by laser spectroscopy</t>
  </si>
  <si>
    <t>Phys. Rev. C 101, 064321</t>
  </si>
  <si>
    <t>https://doi.org/10.1103/PhysRevC.101.064321</t>
  </si>
  <si>
    <t>Yordanov, D.T.</t>
  </si>
  <si>
    <t>D.T. Yordanov et al.</t>
  </si>
  <si>
    <t xml:space="preserve">Structural trends in atomic nuclei from laser spectroscopy of tin </t>
  </si>
  <si>
    <t>Comm. Phys. 3, 107 (2020)</t>
  </si>
  <si>
    <t>https://doi.org/10.1038/s42005-020-0348-9</t>
  </si>
  <si>
    <t>https://cds.cern.ch/record/2720707?ln=en</t>
  </si>
  <si>
    <t>Leimbach, D.</t>
  </si>
  <si>
    <t>D. Leimbach et al.</t>
  </si>
  <si>
    <t xml:space="preserve">The electron affinity of astatine </t>
  </si>
  <si>
    <t>Nature Communications volume 11, Article number: 3824 (2020) </t>
  </si>
  <si>
    <t>https://doi.org/10.1038/s41467-020-17599-2</t>
  </si>
  <si>
    <t>https://cds.cern.ch/record/2724103?ln=en</t>
  </si>
  <si>
    <t xml:space="preserve"> Sedlák, M.</t>
  </si>
  <si>
    <t>M. Sedlák et al</t>
  </si>
  <si>
    <t>Nuclear structure of Au studied via /EC decay of Hg at ISOLDE</t>
  </si>
  <si>
    <t>Eur. Phys. J. A (2020) 56: 161</t>
  </si>
  <si>
    <t>https://doi.org/10.1140/epja/s10050-020-00174-0</t>
  </si>
  <si>
    <t>Blank, B.</t>
  </si>
  <si>
    <t xml:space="preserve">B. Blank, M. Aouadi, P. Ascher, M. Gerbaux, J. Giovinazzo, S. Grévy, T. Kurtukian Nieto, M. R. Dunlop, R. Dunlop, A. T. Laffoley, G. F. Grinyer &amp; P. Finlay </t>
  </si>
  <si>
    <t>Branching ratio of the super-allowed β decay of 10C</t>
  </si>
  <si>
    <t xml:space="preserve">The European Physical Journal A volume 56, Article number: 156 (2020) </t>
  </si>
  <si>
    <t xml:space="preserve">https://doi.org/10.1140/epja/s10050-020-00165-1   </t>
  </si>
  <si>
    <t>T. A. Berry et al.</t>
  </si>
  <si>
    <t>Octupole states in 207Tl studied through β decay</t>
  </si>
  <si>
    <t xml:space="preserve">Phys. Rev. C 101, 054311 </t>
  </si>
  <si>
    <t>https://doi.org/10.1103/PhysRevC.101.054311</t>
  </si>
  <si>
    <t>Araujo-Escalona, V.</t>
  </si>
  <si>
    <t>V. Araujo-Escalona, D. Atanasov, X. Fléchard, P. Alfaurt, P. Ascher, B. Blank, L. Daudin, M. Gerbaux, J. Giovinazzo, S. Grévy, T. Kurtukian-Nieto, E. Liénard, G. Quéméner, N. Severijns, S. Vanlangendonck, M. Versteegen, and D. Zákoucký</t>
  </si>
  <si>
    <t>Simultaneous measurements of the β-neutrino angular correlation in 32Ar pure Fermi and pure Gamow-Teller transitions using β-proton coincidences</t>
  </si>
  <si>
    <t xml:space="preserve">Phys. Rev. C 101, 055501 (2020) </t>
  </si>
  <si>
    <t>https://doi.org/10.1103/PhysRevC.101.055501</t>
  </si>
  <si>
    <t>https://cds.cern.ch/record/2728861?ln=en</t>
  </si>
  <si>
    <t xml:space="preserve">Jakobsson, U. </t>
  </si>
  <si>
    <t xml:space="preserve">Ulrika Jakobsson et al </t>
  </si>
  <si>
    <t xml:space="preserve">Preparation and in vivo evaluation of red blood cell membrane coated porous silicon nanoparticles implanted with 155Tb </t>
  </si>
  <si>
    <t>Nuclear Medicine and Biology Volumes 84-85, May-June 2020, Pages 102-110</t>
  </si>
  <si>
    <t>https://doi.org/10.1016/j.nucmedbio.2020.04.001</t>
  </si>
  <si>
    <t>Riisager, K.</t>
  </si>
  <si>
    <t>Riisager, K., Borge, M.J.G., Briz, J.A. et al. . </t>
  </si>
  <si>
    <t>Search for beta-delayed proton emission from 11Be</t>
  </si>
  <si>
    <t>Eur. Phys. J. A 56, 100 (2020)</t>
  </si>
  <si>
    <t>https://doi-org.ezproxy.cern.ch/10.1140/epja/s10050-020-00110-2</t>
  </si>
  <si>
    <t>https://cds.cern.ch/record/2709265?ln=en</t>
  </si>
  <si>
    <t>Kaufmann, S.</t>
  </si>
  <si>
    <t xml:space="preserve">S. Kaufmann et al. </t>
  </si>
  <si>
    <t>Charge Radius of the Short-Lived 68Ni and Correlation with the Dipole Polarizability</t>
  </si>
  <si>
    <t xml:space="preserve">Phys. Rev. Lett. 124, 132502 </t>
  </si>
  <si>
    <t>https://doi.org/10.1103/PhysRevLett.124.132502</t>
  </si>
  <si>
    <t>Schell, J.</t>
  </si>
  <si>
    <t xml:space="preserve">J. Schell, T. T. Dang, A. W. Carbonari     </t>
  </si>
  <si>
    <t xml:space="preserve">Incorporation of Cd-Doping in SnO2 </t>
  </si>
  <si>
    <t>Crystals 10 (2020) 35</t>
  </si>
  <si>
    <t>https://doi.org/10.3390/cryst10010035</t>
  </si>
  <si>
    <t>Rocha-Rodrigues, P.</t>
  </si>
  <si>
    <t xml:space="preserve">P. Rocha-Rodrigues, S. S. M. Santos, I. P. Miranda, G. N. P. Oliveira, J. G. Correia, L. V. C. Assali, H. M. Petrilli, J. P. Araújo, and A. M. L. Lopes </t>
  </si>
  <si>
    <t xml:space="preserve">Ca3Mn2O7 structural path unraveled by atomic-scale properties: A combined experimental and ab initio study </t>
  </si>
  <si>
    <t>Physical Review B 101 (2020) 064103</t>
  </si>
  <si>
    <t>https://doi.org/10.1103/PhysRevB.101.064103</t>
  </si>
  <si>
    <t>J. Schell, T. T. Dang, D. V. Zyabkin, R. Mansano, D. Gaertner, A. W. Carbonari</t>
  </si>
  <si>
    <t xml:space="preserve">Investigation of the local environment of SnO2 in an applied magnetic field </t>
  </si>
  <si>
    <t>Physica B: Condensed Matter 586 (2020) 412120</t>
  </si>
  <si>
    <t>https://doi.org/10.1016/j.physb.2020.412120</t>
  </si>
  <si>
    <t>Krastev, P.B.</t>
  </si>
  <si>
    <t xml:space="preserve">P. B. Krastev, H. P. Gunnlaugsson, K. Nomura, K. Bharuth-Ram, B. Qi, H. Masenda,T. E. Mølholt, D. Naidoo, S. Ólafsson, A. Tarazaga Martín-Luengo, I. Unzueta, K. Johnston, J. Schell, H. P. Gislason  </t>
  </si>
  <si>
    <t>Local increase of the Curie temperature in Mn/Fe implanted Y3Fe5O12 (YIG)</t>
  </si>
  <si>
    <t>Applied Radiation and Isotopes 160 (2020) 109121</t>
  </si>
  <si>
    <t>https://doi.org/10.1016/j.apradiso.2020.109121</t>
  </si>
  <si>
    <t>https://cds.cern.ch/record/2719092?ln=en</t>
  </si>
  <si>
    <t>Oliveira, G.N.P.</t>
  </si>
  <si>
    <t>G. N. P. Oliveira, R. C. Teixeira, R. P. Moreira, J. G. Correia, J. P. Araújo &amp; A. M. L. Lopes</t>
  </si>
  <si>
    <t xml:space="preserve">Local inhomogeneous state in multiferroic SmCrO3 </t>
  </si>
  <si>
    <t>Scientific Reports 10 (2020) 4686</t>
  </si>
  <si>
    <t xml:space="preserve">https://doi.org/10.1038/s41598-020-61384-6 </t>
  </si>
  <si>
    <t>https://cds.cern.ch/record/2724804?ln=en</t>
  </si>
  <si>
    <t xml:space="preserve">Alternative Approaches to study Mining and Mineral Science at ISOLDE-CERN </t>
  </si>
  <si>
    <t>Aspects in Mining &amp; Mineral Science. Accepted</t>
  </si>
  <si>
    <t>Zyabkin, D.V.</t>
  </si>
  <si>
    <t xml:space="preserve">D. V. Zyabkin, H. P. Gunnlaugsson, J. N. Gonçalves, K. Bharuth-Ram, B. C. Qi, I. Unzueta, D. Naidoo, R. Mantovan, H. Masenda, S. Ólafsson, G. Peters, J. Schell, U. Vetter, A. Dimitrova, S. Krischok, and P. Schaaf      </t>
  </si>
  <si>
    <t xml:space="preserve">Experimental and Theoretical Study of Electronic and Hyperfine Properties of Hydrogenated Anatase (TiO2): Defects Interplay and Thermal Stability </t>
  </si>
  <si>
    <t xml:space="preserve"> The Journal of Physical Chemistry C (2020). Accepted</t>
  </si>
  <si>
    <t xml:space="preserve"> Hyperfine anomaly in gold and magnetic moments of Iπ=11/2− gold isomers </t>
  </si>
  <si>
    <t xml:space="preserve">Phys. Rev. C 101, 034308 (2020) </t>
  </si>
  <si>
    <t>https://doi.org/10.1103/PhysRevC.101.034308</t>
  </si>
  <si>
    <t>https://cds.cern.ch/record/2714109?ln=en</t>
  </si>
  <si>
    <t xml:space="preserve">de Groote, R. </t>
  </si>
  <si>
    <t xml:space="preserve">Ruben P de Groote et al </t>
  </si>
  <si>
    <t xml:space="preserve">Measurement and microscopic description of odd-even staggering of charge radii of exotic copper isotopes </t>
  </si>
  <si>
    <t>Nature physics 16 620 (2020)</t>
  </si>
  <si>
    <t>https://doi.org/10.1038/s41567-020-0868-y</t>
  </si>
  <si>
    <t>https://cds.cern.ch/record/2705803?ln=en</t>
  </si>
  <si>
    <t>Reiter, P.</t>
  </si>
  <si>
    <t xml:space="preserve">P.Reiter N.Warr </t>
  </si>
  <si>
    <t xml:space="preserve"> Nuclear structure studies with re-accelerated beams at REX-and HIE-ISOLDE</t>
  </si>
  <si>
    <t xml:space="preserve">Progress in Particle and Nuclear Physics 113 (2020) 103767 </t>
  </si>
  <si>
    <t>https://doi.org/10.1016/j.ppnp.2020.103767</t>
  </si>
  <si>
    <t>Reinhard, P.-G.</t>
  </si>
  <si>
    <t>P.-G. Reinhard, W. Nazarewicz, and R. F. Garcia Ruiz</t>
  </si>
  <si>
    <t>Beyond the charge radius: The information content of the fourth radial moment</t>
  </si>
  <si>
    <t>Phys. Rev. C 101, 021301(R) (2020)</t>
  </si>
  <si>
    <t>https://doi.org/10.1103/PhysRevC.101.021301</t>
  </si>
  <si>
    <t>https://cds.cern.ch/record/2709392?ln=en</t>
  </si>
  <si>
    <t>Butler, P.A.</t>
  </si>
  <si>
    <t>P. A. Butler et al</t>
  </si>
  <si>
    <t xml:space="preserve">Evolution of octupole deformation in radium nuclei from Coulomb excitation of radioactive 222Ra and 228Ra beams </t>
  </si>
  <si>
    <t xml:space="preserve">Phys. Rev. Lett.  124, 042503 (2020) </t>
  </si>
  <si>
    <t>DOI: 10.1103/PhysRevLett.124.042503</t>
  </si>
  <si>
    <t>Cubiss, J.G.</t>
  </si>
  <si>
    <t>et al.</t>
  </si>
  <si>
    <t>α-decay branching ratio of 180Pt</t>
  </si>
  <si>
    <t xml:space="preserve">Phys. Rev. C 101, 014314 (2020) </t>
  </si>
  <si>
    <t>https://doi.org/10.1103/PhysRevC.101.014314</t>
  </si>
  <si>
    <t>MEDICIS</t>
  </si>
  <si>
    <t>Gadelshin, V.M.</t>
  </si>
  <si>
    <t xml:space="preserve"> Phys. Rev. Lett 124, 092502</t>
  </si>
  <si>
    <t>https://doi.org/10.1103/PhysRevLett.124.092502</t>
  </si>
  <si>
    <t xml:space="preserve">Physical Review Letters Phys. Rev. Lett. 124, 062502 </t>
  </si>
  <si>
    <t>https://doi.org/10.1103/PhysRevLett.124.062502</t>
  </si>
  <si>
    <t>Nature volume 581, pages396-400(2020)</t>
  </si>
  <si>
    <t>https://doi.org/10.1038/s41586-020-2299-4</t>
  </si>
  <si>
    <t>European Journal of Physics A volume 56, Article number: 136 (2020)</t>
  </si>
  <si>
    <t>https://doi.org/10.1140/epja/s10050-020-00134-8</t>
  </si>
  <si>
    <t>Quantification of radioisotopes produced in 1.4 GeV proton irradiated lead–bismuth eutectic targets.</t>
  </si>
  <si>
    <t>Choudhury, D., Lahiri, S., Naskar, N. et al.  </t>
  </si>
  <si>
    <t>Choudhury, D.</t>
  </si>
  <si>
    <t xml:space="preserve">Eur. Phys. J. A 56, 204 (2020). </t>
  </si>
  <si>
    <t>https://doi.org/10.1140/epja/s10050-020-00191-z</t>
  </si>
  <si>
    <t>Decay studies of the long-lived states in 186Tl</t>
  </si>
  <si>
    <t>M. Stryjczyk et al. </t>
  </si>
  <si>
    <t>M. Stryjczyk  </t>
  </si>
  <si>
    <t>Phys. Rev. C 102, 024322 (2020)</t>
  </si>
  <si>
    <t>https://doi.org/10.1103/PhysRevC.102.024322</t>
  </si>
  <si>
    <t>Restoring the valence-shell stabilization in 140Nd</t>
  </si>
  <si>
    <t>R. Kern et al</t>
  </si>
  <si>
    <t>R. Kern </t>
  </si>
  <si>
    <t xml:space="preserve">Phys. Rev. C 102, 041304(R) </t>
  </si>
  <si>
    <t>https://doi.org/10.1103/PhysRevC.102.041304</t>
  </si>
  <si>
    <t>Laser-assisted decay spectroscopy and mass spectrometry of 178Au</t>
  </si>
  <si>
    <t>J. G. Cubiss et al</t>
  </si>
  <si>
    <t>J. G. Cubiss </t>
  </si>
  <si>
    <t>Phys. Rev. C 102, 044332</t>
  </si>
  <si>
    <t>https://doi.org/10.1103/PhysRevC.102.044332</t>
  </si>
  <si>
    <t>Quadrupole deformation of 130Xe measured in a Coulomb-excitation experiment</t>
  </si>
  <si>
    <t>L. Morrison et al.</t>
  </si>
  <si>
    <t>L. Morrison </t>
  </si>
  <si>
    <t>Phys. Rev. C 102, 054304 </t>
  </si>
  <si>
    <t>https://doi.org/10.1103/PhysRevC.102.054304</t>
  </si>
  <si>
    <t>Doubly-magic character of 132Sn studied via electromagnetic moments of 133Sn</t>
  </si>
  <si>
    <t>L. V. Rodríguez et al</t>
  </si>
  <si>
    <t>L. V. Rodríguez </t>
  </si>
  <si>
    <t xml:space="preserve">Phys. Rev. C 102, 051301(R) </t>
  </si>
  <si>
    <t>https://doi.org/10.1103/PhysRevC.102.051301</t>
  </si>
  <si>
    <t>Competition between Allowed and First-Forbidden β Decay: The Case of 208Hg→208Tl</t>
  </si>
  <si>
    <t>R. J. Carroll et al.</t>
  </si>
  <si>
    <t>R. J. Carroll </t>
  </si>
  <si>
    <t xml:space="preserve">Phys. Rev. Lett. 125, 192501 </t>
  </si>
  <si>
    <t>https://doi.org/10.1103/PhysRevLett.125.192501</t>
  </si>
  <si>
    <t>HI-TREX—A highly integrated transfer setup at REX-(HIE)ISOLDE</t>
  </si>
  <si>
    <t>C. Berner, L. Werner, R. Gernhäuser, Th. Kröll</t>
  </si>
  <si>
    <t>C. Berner</t>
  </si>
  <si>
    <t>https://doi.org/10.1016/j.nima.2020.164827</t>
  </si>
  <si>
    <t>Population of lead isotopes in binary reactions using a 94Rb radioactive beam</t>
  </si>
  <si>
    <t>P. Čolović et al.</t>
  </si>
  <si>
    <t>P. Čolović </t>
  </si>
  <si>
    <t xml:space="preserve">Phys. Rev. C 102, 054609 </t>
  </si>
  <si>
    <t>https://doi.org/10.1103/PhysRevC.102.054609</t>
  </si>
  <si>
    <t>Nuclear moments of germanium isotopes near N=40</t>
  </si>
  <si>
    <t>A. Kanellakopoulos et al.</t>
  </si>
  <si>
    <t>A. Kanellakopoulos </t>
  </si>
  <si>
    <t xml:space="preserve">Phys. Rev. C 102, 054331 </t>
  </si>
  <si>
    <t>https://doi.org/10.1103/PhysRevC.102.054331</t>
  </si>
  <si>
    <t>Tin resonance-ionization schemes for atomic- and nuclear-structure studies</t>
  </si>
  <si>
    <t>F. P. Gustafsson, C. M. Ricketts, M. L. Reitsma, R. F. Garcia Ruiz, S. W. Bai, J. C. Berengut, J. Billowes, C. L. Binnersley, A. Borschevsky, T. E. Cocolios, B. S. Cooper, R. P. de Groote, K. T. Flanagan, Á. Koszorús, G. Neyens, H. A. Perrett, A. R. Vernon, Q. Wang, S. G. Wilkins, and X. F. Yang</t>
  </si>
  <si>
    <t>F. P. Gustafsson</t>
  </si>
  <si>
    <t xml:space="preserve">Phys. Rev. A 102, 052812 </t>
  </si>
  <si>
    <t>https://doi.org/10.1103/PhysRevA.102.052812</t>
  </si>
  <si>
    <t>Magnetic Moments of Short-Lived Nuclei with Part-per-Million Accuracy: Toward Novel Applications of β-Detected NMR in Physics, Chemistry, and Biology</t>
  </si>
  <si>
    <t>R. D. Harding et al</t>
  </si>
  <si>
    <t>R. D. Harding </t>
  </si>
  <si>
    <t xml:space="preserve">Phys. Rev. X 10, 041061 </t>
  </si>
  <si>
    <t>https://doi.org/10.1103/PhysRevX.10.041061</t>
  </si>
  <si>
    <t>Multiferroic bismuth ferrite: Perturbed angular correlation studies on its ferroic α−β phase transition</t>
  </si>
  <si>
    <t>G. Marschick, J. Schell, B. Stöger, J. N. Gonçalves, M. O. Karabasov, D. Zyabkin, A. Welker, M. Escobar C., D. Gärtner, I. Efe, R. A. Santos, J. E. M. Laulainen, and D. C. Lupascu</t>
  </si>
  <si>
    <t>G. Marschick</t>
  </si>
  <si>
    <t xml:space="preserve">Phys. Rev. B 102, 224110 </t>
  </si>
  <si>
    <t>https://doi.org/10.1103/PhysRevB.102.224110</t>
  </si>
  <si>
    <t>208Po populated through EC/β+ decay</t>
  </si>
  <si>
    <t>M. Brunet et al </t>
  </si>
  <si>
    <t>M. Brunet </t>
  </si>
  <si>
    <t>J. Phys.: Conf. Ser. 1643 012116</t>
  </si>
  <si>
    <t>https://doi.org/10.1088/1742-6596/1643/1/012116</t>
  </si>
  <si>
    <t>Study of exotic decay of Cs isotope close to the proton drip line</t>
  </si>
  <si>
    <t>P. Das et al </t>
  </si>
  <si>
    <t>P. Das </t>
  </si>
  <si>
    <t>J. Phys.: Conf. Ser. 1643 012127</t>
  </si>
  <si>
    <t>doi:10.1088/1742-6596/1643/1/012127</t>
  </si>
  <si>
    <t>The experiments to determine the electron capture and β-decay of 8B into the highly excited states of 8Be</t>
  </si>
  <si>
    <t>S Viñals et al </t>
  </si>
  <si>
    <t>S Viñals </t>
  </si>
  <si>
    <t>J. Phys.: Conf. Ser. 1643 012130</t>
  </si>
  <si>
    <t>https://doi.org/10.1088/1742-6596/1643/1/012130</t>
  </si>
  <si>
    <t>Dealing with contaminants in Coulomb excitation of radioactive beams</t>
  </si>
  <si>
    <t>L Morrison et al </t>
  </si>
  <si>
    <t>L Morrison </t>
  </si>
  <si>
    <t>https://doi.org/10.1088/1742-6596/1643/1/012146</t>
  </si>
  <si>
    <t>Study of the scattering of 15C at energies around the Coulomb barrier</t>
  </si>
  <si>
    <t>J D Ovejas et al </t>
  </si>
  <si>
    <t>J D Ovejas  </t>
  </si>
  <si>
    <t>J. Phys.: Conf. Ser. 1643 012095</t>
  </si>
  <si>
    <t>https://doi.org/10.1088/1742-6596/1643/1/012095</t>
  </si>
  <si>
    <t>Editorial of the Proceedings of the XVIIIth International Conference on Electromagnetic Isotope Separators and Related Topics (EMIS 2018)</t>
  </si>
  <si>
    <t xml:space="preserve">Maria J.G. Borge, Richard Catherall, Valentin Fedosseev, Gerda Neyens </t>
  </si>
  <si>
    <t xml:space="preserve">Nuclear Inst. and Methods in Physics Research B 463 (2020) 101  </t>
  </si>
  <si>
    <t>https://doi.org/10.1016/j.nimb.2019.11.043</t>
  </si>
  <si>
    <t>High-resolution laser spectroscopy of 27–32Al</t>
  </si>
  <si>
    <t>DOI: 10.1103/PhysRevC.00.004300</t>
  </si>
  <si>
    <t>H. Heylen et al.</t>
  </si>
  <si>
    <t>H. Heylen</t>
  </si>
  <si>
    <t>Phys. Review C 00, 004300 (2020)</t>
  </si>
  <si>
    <t>ADD PhD's defended in 2021 based on ISOLDE research</t>
  </si>
  <si>
    <t>CERN-THESIS-2021-xxx</t>
  </si>
  <si>
    <t>T. Day Goodacre</t>
  </si>
  <si>
    <t>T. Day Goodacre, A.V. Afanasjev, A.E. Barzakh, B.A. Marsh, S. Sels, P. Ring, H. Nakada,A.N. Andreyev, P. Van Duppen, N.A. Althubiti, B. Andel, D. Atanasov, J. Billowes, K. Blaum, T.E. Cocolios, J.G. Cubiss, G.J. Farooq-Smith, D.V. Fedorov, V.N. Fedosseev, K.T. Flanagan, L.P. Gaﬀney, L. Ghys, M. Huyse, S. Kreim, D. Lunney, K.M. Lynch, V. Manea, Y. Martinez Palenzuela, P.L. Molkanov, M. Rosenbusch, R.E. Rossel, S. Rothe, L. Schweikhard, M.D. Seliverstov, P. Spagnoletti, C. Van Beveren, M. Veinhard, E. Verstraelen, A. Welker, K. Wendt, F. Wienholtz, R.N. Wolf, A. Zadvornaya, and K. Zuber</t>
  </si>
  <si>
    <t>Laser spectroscopy of neutron-rich 207,208Hg isotopes: Illuminating the kink and odd-even staggering in charge radii across the N= 126 shell closure.</t>
  </si>
  <si>
    <t xml:space="preserve">Phys. Rev. Lett. - accepted </t>
  </si>
  <si>
    <t>M. Mougeot, D. Atanasov, J. Karthein, R. N. Wolf, P. Ascher, K. Blaum,K. Chrysalidis, G. Hagen, J.D. Holt, W.J. Huang, G.R. Jansen, I. Kulikov,Yu. A. Litvinov,D. Lunney, V. Manea, T. Miyagi, T.Papenbrock, L. Schweikhard,A. Schwenk, T. Steinsberger, S.R. Stroberg, Z. H. Sun, A. Welker,F. Wienholtz, S.G. Wilkins, and K. Zuber</t>
  </si>
  <si>
    <t>"Mass measurements of 99-101In challenge ab initio nuclear theory of the nuclide 100Sn</t>
  </si>
  <si>
    <t>Nature Physics (2021)</t>
  </si>
  <si>
    <t>YES(GOLD)</t>
  </si>
  <si>
    <t>Binding energy, mass spectrometry, ion traps, nuclear structure</t>
  </si>
  <si>
    <t>Study of transfer reaction properties with stable and unstable heavy ion beams</t>
  </si>
  <si>
    <t>University of Zagreb</t>
  </si>
  <si>
    <t>IS634</t>
  </si>
  <si>
    <t>U. Wahl</t>
  </si>
  <si>
    <t>U. Wahl, J.G. Correia, A.R.G. Costa, E. David-Bosne, T.A.L. Lima, G. Lippertz, A. Vantomme, M.R. da Silva, M.J. Kappers, L.M.C. Pereira</t>
  </si>
  <si>
    <t>Lattice location studies of the amphoteric nature of implanted Mg in GaN</t>
  </si>
  <si>
    <t>Advanced Electronic Materials 7, 2100345 (2021)</t>
  </si>
  <si>
    <t>https://doi.org/10.1002/aelm.202100345</t>
  </si>
  <si>
    <t>YES(Green)</t>
  </si>
  <si>
    <t>emission channeling, lattice location, p-type GaN, Mg</t>
  </si>
  <si>
    <t>Agi Koszorus</t>
  </si>
  <si>
    <t>Á. Koszorús, X. F. Yang, W. G. Jiang, S. J. Novario, S. W. Bai, J. Billowes, C. L. Binnersley, M. L. Bissell, T. E. Cocolios, B. S. Cooper, R. P. de Groote, A. Ekström, K. T. Flanagan, C. Forssén, S. Franchoo, R. F. Garcia Ruiz, F. P. Gustafsson, G. Hagen, G. R. Jansen, A. Kanellakopoulos, M. Kortelainen, W. Nazarewicz, G. Neyens, T. Papenbrock, P.-G. Reinhard, C. M. Ricketts, B. K. Sahoo, A. R. Vernon and S. G. Wilkins</t>
  </si>
  <si>
    <t>Charge radii of exotic potassium isotopes challenge nuclear theory and the magic character of N=32</t>
  </si>
  <si>
    <t>Nature Physics 17 (2021) 439-443</t>
  </si>
  <si>
    <t>https://doi.org/10.1038/s41567-020-01136-5</t>
  </si>
  <si>
    <t>YES(Gold)</t>
  </si>
  <si>
    <t>https://cds.cern.ch/record/2748052?ln=en</t>
  </si>
  <si>
    <t>laser spectroscopy, nuclear shape, density funcitonal theory, ab initio theory</t>
  </si>
  <si>
    <t>M. Brunet</t>
  </si>
  <si>
    <t>M Brunet, Zs Podolyák, TA Berry, BA Brown, RJ Carroll, R Lica, Ch Sotty, AN Andreyev, MJG Borge, JG Cubiss, LM Fraile, HOU Fynbo, E Gamba, P Greenlees, LJ Harkness-Brennan, M Huyse, DS Judson, J Konki, J Kurcewicz, I Lazarus, M Madurga, N Marginean, R Marginean, I Marroquin, C Mihai, E Nacher, A Negret, S Pascu, RD Page, A Perea, Jindaratsamee Phrompao, M Piersa, V Pucknell, P Rahkila, E Rapisarda, PATRICK HENRY Regan, F Rotaru, M Rudigier, CM Shand, R Shearman, EC Simpson, T Stora, O Tengblad, P Van Duppen, V Vedia, S Vinals, R Wadsworth, N Warr, H De Witte</t>
  </si>
  <si>
    <t>Competition between allowed and first-forbidden  decays of  and expansion of the  level scheme</t>
  </si>
  <si>
    <t>M. Brunet et al., Phys. Rev C 103, 054327 (2021)</t>
  </si>
  <si>
    <t>Scientific journal</t>
  </si>
  <si>
    <t>https://doi.org/10.1103/PhysRevC.103.054327</t>
  </si>
  <si>
    <t>https://cds.cern.ch/record/2773263?ln=en</t>
  </si>
  <si>
    <t>Beta decay</t>
  </si>
  <si>
    <t>L. Morrison et al., Journal of Physics: Conference Series 1643, 012146 (2021)</t>
  </si>
  <si>
    <t>Conference proceedings</t>
  </si>
  <si>
    <t>IS616</t>
  </si>
  <si>
    <t>R. Sparta'</t>
  </si>
  <si>
    <t>R. Spartà,. Di Pietro, P. Figuera, O. Tengbla, A.M. MoroI. Marte, J.P. Fernández-García,Jin Lei, L. Acosta, M.J. Borge, G. Bruni, J. Cederkäll, T. Davinson, J.D. Ovejas, L.M. Fraile, D. Galaviz, J. Halkjaer Jensen, B. Jonson, M. LaCognata, A. Perea, A.M. Sánchez-Benítez, N. Soic, S. Viñals</t>
  </si>
  <si>
    <t>Proton halo effect in the 8B+64Zn collision around the Coulomb barrier</t>
  </si>
  <si>
    <t xml:space="preserve">Phys Lett B </t>
  </si>
  <si>
    <t>https://doi.org/10.1016/j.physletb.2021.136477</t>
  </si>
  <si>
    <t>YES(green)</t>
  </si>
  <si>
    <t>Halo nucleai, elastic scattering,breakup</t>
  </si>
  <si>
    <t>Corinna Henrich</t>
  </si>
  <si>
    <t>Investigation of collectivity in the  neutron-rich 142Xe</t>
  </si>
  <si>
    <t>IS565, IS574, IS592 /ISOLTRAP</t>
  </si>
  <si>
    <t>Jonas Karthein</t>
  </si>
  <si>
    <t>Next-Generation Mass Spectrometry of Exotic Isotopes and Isomers</t>
  </si>
  <si>
    <t>CERN-THESIS-2020-032</t>
  </si>
  <si>
    <t>https://archiv.ub.uni-heidelberg.de/volltextserver/28325/</t>
  </si>
  <si>
    <t>https://cds.cern.ch/record/2718004?ln=de</t>
  </si>
  <si>
    <t>Beschleuniger-Massenspektrometrie, Penning-Falle, Betazerfall, CKM-Matrix, Isomer</t>
  </si>
  <si>
    <t>Heidelberg University</t>
  </si>
  <si>
    <t>CERN-THESIS-2020-255</t>
  </si>
  <si>
    <t>Development of the compact, high resolution particle detection system HI-TREX</t>
  </si>
  <si>
    <t>mediaTUM - Publikationsserver</t>
  </si>
  <si>
    <t>Technische Universität München</t>
  </si>
  <si>
    <t>Dmitry Zyabkin</t>
  </si>
  <si>
    <t>Defect Complexes Interplay and its Influence on the Hyperfine Structure of Hydrogenated TiO2</t>
  </si>
  <si>
    <t>CERN-THESIS-2020-085</t>
  </si>
  <si>
    <t>https://www.db-thueringen.de/servlets/MCRFileNodeServlet/dbt_derivate_00050621/ilm1-2020000283.pdf</t>
  </si>
  <si>
    <t>https://cds.cern.ch/record/2725824</t>
  </si>
  <si>
    <t>Mossbauer, Hydrogenation, Semiconductors, Emil</t>
  </si>
  <si>
    <t>Technische Universität Ilmenau</t>
  </si>
  <si>
    <t>IS6262/ IS627</t>
  </si>
  <si>
    <t>Daniel Gaertner</t>
  </si>
  <si>
    <t>Atomic Transport in High-Entropy Alloys: Diffusion Kinetics in Equiatomic Single- and Bi-crystals and in Pseudo-Binary Couples</t>
  </si>
  <si>
    <t>Radiotracer diffusion,
High-Entropy Alloys,
Cantor Alloys</t>
  </si>
  <si>
    <t>Westfälische Wilhelms-Universität Münster</t>
  </si>
  <si>
    <t>EC-SLI</t>
  </si>
  <si>
    <t>Emission channeling lattice location studies in semiconductors using highly pixellated TimePix detectors</t>
  </si>
  <si>
    <t>CERN-THESIS-2020-239</t>
  </si>
  <si>
    <t>http://cds.cern.ch/record/2748141</t>
  </si>
  <si>
    <t>emission channeling, lattice location, Timepix position-sensitive detector, fit routines</t>
  </si>
  <si>
    <t>Instituto Superior Técnico, Universidade de Lisboa</t>
  </si>
  <si>
    <t>Production of mass separated 11C beams for PET-aided hadron therapy</t>
  </si>
  <si>
    <t>CERN-THESIS-2020-257</t>
  </si>
  <si>
    <t>https://lirias2.kuleuven.be/viewobject.html?cid=1&amp;id=3097092</t>
  </si>
  <si>
    <t>target material</t>
  </si>
  <si>
    <t>Prof. Dag Hanstorp</t>
  </si>
  <si>
    <t>Shawn Biship</t>
  </si>
  <si>
    <t>Peter Schaaf</t>
  </si>
  <si>
    <t>Sergiy Divinski</t>
  </si>
  <si>
    <t>T.E. Cocolios</t>
  </si>
  <si>
    <t>Isaev, T.A.</t>
  </si>
  <si>
    <t>Isaev, T.A., Wilkins, S.G., Athanasakis-Kaklamanakis, M.</t>
  </si>
  <si>
    <t>On the feasibility of rovibrational laser cooling of radioactive raf+ and rah+ cations</t>
  </si>
  <si>
    <t>Atoms, 9 (4), art. no. 101</t>
  </si>
  <si>
    <t>DOI: 10.3390/atoms9040101</t>
  </si>
  <si>
    <t>Reponen, M.</t>
  </si>
  <si>
    <t>Reponen, M., de Groote, R.P., Al Ayoubi, L., Beliuskina, O., Bissell, M.L., Campbell, P., Cañete, L., Cheal, B., Chrysalidis, K., Delafosse, C., de Roubin, A., Devlin, C.S., Eronen, T., Garcia Ruiz, R.F., Geldhof, S., Gins, W., Hukkanen, M., Imgram, P., Kankainen, A., Kortelainen, M., Koszorús, Á., Kujanpää, S., Mathieson, R., Nesterenko, D.A., Pohjalainen, I., Vilén, M., Zadvornaya, A., Moore, I.D.</t>
  </si>
  <si>
    <t>Evidence of a sudden increase in the nuclear size of proton-rich silver-96</t>
  </si>
  <si>
    <t>Nature Communications, 12 (1), art. no. 4596, . Cited 1 time.</t>
  </si>
  <si>
    <t>DOI: 10.1038/s41467-021-24888-x</t>
  </si>
  <si>
    <t>Fenta, A.S.</t>
  </si>
  <si>
    <t>Fenta, A.S., Amorim, C.O., Gonçalves, J.N., Fortunato, N., Barbosa, M.B., Cottenier, S., Correia, J.G., Pereira, L.M.C., Amaral, V.S.</t>
  </si>
  <si>
    <t>The electric field gradient as a signature of the binding and the local structure of adatoms on graphene</t>
  </si>
  <si>
    <t xml:space="preserve">Applied Physics A: Materials Science and Processing, 127 (8), art. no. 573, </t>
  </si>
  <si>
    <t>Stegemann, S.</t>
  </si>
  <si>
    <t>Stegemann, S., Ballof, J., Cocolios, T.E., Correia, J.-G., Dockx, K., Poleshchuk, O., Ramos, J.P., Schell, J., Stora, T., Vleugels, J.</t>
  </si>
  <si>
    <t>A porous hexagonal boron nitride powder compact for the production and release of radioactive 11C</t>
  </si>
  <si>
    <t xml:space="preserve">Journal of the European Ceramic Society, 41 (7), pp. 4086-4097. </t>
  </si>
  <si>
    <t>DOI: 10.1016/j.jeurceramsoc.2020.12.029</t>
  </si>
  <si>
    <t>Fenta, A.S., Amorim, C.O., Gonçalves, J.N., Fortunato, N., Barbosa, M.B., Araujo, J.P., Houssa, M., Cottenier, S., van Bael, M.J., Correia, J.G., Amaral, V.S., Pereira, L.M.C.</t>
  </si>
  <si>
    <t>Hg adatoms on graphene: A first-principles study</t>
  </si>
  <si>
    <t xml:space="preserve">JPhys Materials, 4 (1), art. no. 015002, </t>
  </si>
  <si>
    <t>DOI: 10.1088/2515-7639/abc31c</t>
  </si>
  <si>
    <t>Gunnlaugsson, H.P.</t>
  </si>
  <si>
    <t>Annealing studies combined with low temperature emission Mössbauer spectroscopy of short-lived parent isotopes: Determination of local Debye-Waller factors</t>
  </si>
  <si>
    <t>Gunnlaugsson, H.P., Masenda, H., Mølholt, T.E., Bharuth-Ram, K., Ólafsson, S., Johnston, K., Schell, J., Gislason, H.P., Krastev, P.B., Mantovan, R., Naidoo, D., Qi, B., Unzueta, I.</t>
  </si>
  <si>
    <t>Review of Scientific Instruments, 92 (1), art. no. 013901, .</t>
  </si>
  <si>
    <t>Berner, C</t>
  </si>
  <si>
    <t>Berner, C; Werner, L; Gernhauser, R; Kroll, T</t>
  </si>
  <si>
    <t>HI-TREX-A highly integrated transfer setup at REX-(HIE)ISOLDE</t>
  </si>
  <si>
    <t>NUCLEAR INSTRUMENTS &amp; METHODS IN PHYSICS RESEARCH SECTION A-ACCELERATORS SPECTROMETERS DETECTORS AND ASSOCIATED EQUIPMENT</t>
  </si>
  <si>
    <t>10.1016/j.nima.2020.164827</t>
  </si>
  <si>
    <t>DOI: 10.1063/5.0020951</t>
  </si>
  <si>
    <t>Croese, J</t>
  </si>
  <si>
    <t>Croese, J; Baranowski, M; Bissell, ML; Dziubinska-Kuhn, KM; Gins, W; Harding, RD; Jolivet, RB; Kanellakopoulos, A; Karg, B; Kulesz, K; Flores, MM; Neyens, G; Pallada, S; Pietrzyk, R; Pomorski, M; Wagenknecht, P; Zakoucky, D; Kowalska, M</t>
  </si>
  <si>
    <t>High-accuracy liquid-sample beta-NMR setup at ISOLDE</t>
  </si>
  <si>
    <t>10.1016/j.nima.2021.165862</t>
  </si>
  <si>
    <t>Warren, S</t>
  </si>
  <si>
    <t>Warren, S; Giles, T</t>
  </si>
  <si>
    <t>Radio-frequency waveform investigation for ion transport within the RFQcb at ISOLDE's Offline 2 facility</t>
  </si>
  <si>
    <t>JOURNAL OF INSTRUMENTATION, Vol. 16</t>
  </si>
  <si>
    <t>10.1088/1748-0221/16/07/P07058</t>
  </si>
  <si>
    <t>Andel, B</t>
  </si>
  <si>
    <t>Andel, B; Van Duppen, P; Andreyev, AN; Blazhev, A; Grawe, H; Lica, R; Naidja, H; Stryjczyk, M; Algora, A; Antalic, S; Barzakh, A; Benito, J; Benzoni, G; Berry, T; Borge, MJG; Chrysalidis, K; Clisu, C; Costache, C; Cubiss, JG; De Witte, H; Fedorov, DV; Fedosseev, VN; Fraile, LM; Fynbo, HOU; Greenlees, PT; Harkness-Brennan, LJ; Huyse, M; Illana, A; Jolie, J; Judson, DS; Konki, J; Lazarus, I; Madurga, M; Marginean, N; Marginean, R; Mihai, C; Marsh, BA; Molkanov, P; Mosat, P; Murias, JR; Nacher, E; Negret, A; Page, RD; Pascu, S; Perea, A; Pucknell, V; Rahkila, P; Rapisarda, E; Rezynkina, K; Sanchez-Tembleque, V; Schomacker, K; Seliverstov, MD; Sotty, C; Stan, L; Surder, C; Tengblad, O; Vedia, V; Vinals, S; Wadsworth, R; Warr, N</t>
  </si>
  <si>
    <t>New beta-decaying state in Bi-214</t>
  </si>
  <si>
    <t>PHYSICAL REVIEW C</t>
  </si>
  <si>
    <t>PHYSICAL REVIEW C, Vol 104</t>
  </si>
  <si>
    <t>10.1103/PhysRevC.104.054301</t>
  </si>
  <si>
    <t>Sekal, S</t>
  </si>
  <si>
    <t>Sekal, S; Fraile, LM; Lica, R; Borge, MJG; Walters, WB; Aprahamian, A; Benchouk, C; Bernards, C; Briz, JA; Bucher, B; Chiara, CJ; Dlouhy, Z; Gheorghe, I; Ghita, DG; Hoff, P; Jolie, J; Koster, U; Kurcewicz, W; Mach, H; Marginean, N; Marginean, R; Meliani, Z; Olaizola, B; Paziy, V; Regis, JM; Rudigier, M; Sava, T; Simpson, GS; Stanoiu, M; Stroe, L</t>
  </si>
  <si>
    <t>Low-spin states in Ge-80 populated in the beta decay of the Ga-80 3(-) isomer</t>
  </si>
  <si>
    <t>10.1103/PhysRevC.104.024317</t>
  </si>
  <si>
    <t>MacGregor, PT</t>
  </si>
  <si>
    <t>MacGregor, PT; Sharp, DK; Freeman, SJ; Hoffman, CR; Kay, BP; Tang, TL; Gaffney, LP; Baader, EF; Borge, MJG; Butler, PA; Catford, WN; Cropper, BD; de Angelis, G; Konki, J; Kroll, T; Labiche, M; Lazarus, IH; Lubna, RS; Martel, I; McNeel, DG; Page, RD; Poleshchuk, O; Raabe, R; Recchia, F; Yang, J</t>
  </si>
  <si>
    <t>Evolution of single-particle structure near the N=20 island of inversion</t>
  </si>
  <si>
    <t>10.1103/PhysRevC.104.L051301</t>
  </si>
  <si>
    <t>Harding, RD</t>
  </si>
  <si>
    <t>Harding, RD; Andreyev, AN; Barzakh, AE; Cubiss, JG; Van Duppen, P; Al Monthery, M; Althubiti, NA; Andel, B; Antalic, S; Cocolios, TE; Goodacre, TD; Dockx, K; Farooq-Smith, GJ; Fedorov, DV; Fedosseev, VN; Fink, DA; Gaffney, LP; Ghys, L; Johnson, JD; Joss, DT; Huyse, M; Imai, N; Lynch, KM; Marsh, BA; Palenzuela, YM; Molkanov, PL; O'Neill, GG; Page, RD; Rossel, RE; Rothe, S; Seliverstov, MD; Sels, S; Van Beveren, C; Verstraelen, E</t>
  </si>
  <si>
    <t>Laser-assisted nuclear decay spectroscopy of Au-176,Au-177,Au-179</t>
  </si>
  <si>
    <t>10.1103/PhysRevC.104.024326</t>
  </si>
  <si>
    <t>Barzakh, A</t>
  </si>
  <si>
    <t>Barzakh, A; Andreyev, AN; Raison, C; Cubiss, JG; Van Duppen, P; Peru, S; Hilaire, S; Goriely, S; Andel, B; Antalic, S; Al Monthery, M; Berengut, JC; Bieron, J; Bissell, ML; Borschevsky, A; Chrysalidis, K; Cocolios, TE; Goodacre, TD; Dognon, JP; Elantkowska, M; Eliav, E; Farooq-Smith, GJ; Fedorov, DV; Fedosseev, VN; Gaffney, LP; Ruiz, RFG; Godefroid, M; Granados, C; Harding, RD; Heinke, R; Huyse, M; Karls, J; Larmonier, P; Li, JG; Lynch, KM; Maison, DE; Marsh, BA; Molkanov, P; Mosat, P; Oleynichenko, AV; Panteleev, V; Pyykko, P; Reitsma, ML; Rezynkina, K; Rossel, RE; Rothe, S; Ruczkowski, J; Schiffmann, S; Seiffert, C; Seliverstov, MD; Sels, S; Skripnikov, LV; Stryjczyk, M; Studer, D; Verlinde, M; Wilman, S; Zaitsevskii, AV</t>
  </si>
  <si>
    <t>Large Shape Staggering in Neutron-Deficient Bi Isotopes</t>
  </si>
  <si>
    <t>PHYSICAL REVIEW LETTERS</t>
  </si>
  <si>
    <t>10.1103/PhysRevLett.127.192501</t>
  </si>
  <si>
    <t>PHYSICAL REVIEW LETTERS, Vol 127</t>
  </si>
  <si>
    <t>Kroll, E</t>
  </si>
  <si>
    <t>Kroll, E; Vadala, M; Schell, J; Stegemann, S; Ballof, J; Rothe, S; Lupascu, DC</t>
  </si>
  <si>
    <t>Yttrium Oxide Freeze-Casts: Target Materials for Radioactive Ion Beams</t>
  </si>
  <si>
    <t>10.3390/ma14112864</t>
  </si>
  <si>
    <t>MATERIALS, Vol 14</t>
  </si>
  <si>
    <t>Piersa-Silkowska, M</t>
  </si>
  <si>
    <t>Piersa-Silkowska, M; Korgul, A; Benito, J; Fraile, LM; Adamska, E; Andreyev, AN; Alvarez-Rodriguez, R; Barzakh, AE; Benzoni, G; Berry, T; Borge, MJG; Carmona, M; Chrysalidis, K; Correia, JG; Costache, C; Cubiss, JG; Goodacre, TD; De Witte, H; Fedorov, DV; Fedosseev, VN; Fernandez-Martinez, G; Fijalkowska, A; Fynbo, H; Galaviz, D; Galve, P; Garcia-Diez, M; Greenlees, PT; Grzywacz, R; Harkness-Brennan, LJ; Henrich, C; Huyse, M; Ibanez, P; Illana, A; Janas, Z; Johnston, K; Jolie, J; Judson, DS; Karanyonchev, V; Kicinska-Habior, M; Konki, J; Koszuk, L; Kurcewicz, J; Lazarus, I; Lica, R; Lopez-Montes, A; Mach, H; Madurga, M; Marroquin, I; Marsh, B; Martinez, MC; Mazzocchi, C; Miernik, K; Mihai, C; Marginean, N; Marginean, R; Negret, A; Nacher, E; Ojala, J; Olaizola, B; Page, RD; Pakarinen, J; Pascu, S; Paulauskas, SV; Perea, A; Pucknell, V; Rahkila, P; Raison, C; Rapisarda, E; Rezynkina, K; Rotaru, F; Rothe, S; Rykaczewski, KP; Regis, JM; Schomacker, K; Silkowski, M; Simpson, G; Sotty, C; Stan, L; Stanoiu, M; Stryjczyk, M; Sanchez-Parcerisa, D; Sanchez-Tembleque, V; Tengblad, O; Turturica, A; Udias, JM; Van Duppen, P; Vedia, V; Villa, A; Vinals, S; Wadsworth, R; Walters, WB; Warr, N; Wilkins, SG</t>
  </si>
  <si>
    <t>First beta-decay spectroscopy of In-135 and new beta-decay branches of In-134</t>
  </si>
  <si>
    <t>10.1103/PhysRevC.104.044328</t>
  </si>
  <si>
    <t>PHYSICAL REVIEW C, Vol 101</t>
  </si>
  <si>
    <t>Goodacre, TD</t>
  </si>
  <si>
    <t>Goodacre, TD; Afanasjev, AV; Barzakh, AE; Nies, L; Marsh, BA; Sels, S; Perera, UC; Ring, P; Wienholtz, F; Andreyev, AN; Van Duppen, P; Althubiti, NA; Andel, B; Atanasov, D; Augusto, RS; Billowes, J; Blaum, K; Cocolios, TE; Cubiss, JG; Farooq-Smith, GJ; Fedorov, DV; Fedosseev, VN; Flanagan, KT; Gaffney, LP; Ghys, L; Gottberg, A; Huyse, M; Kreim, S; Kunz, P; Lunney, D; Lynch, KM; Manea, V; Palenzuela, YM; Medonca, TM; Molkanov, PL; Mougeot, M; Ramos, JP; Rosenbusch, M; Rossel, RE; Rothe, S; Schweikhard, L; Seliverstov, MD; Spagnoletti, P; Van Beveren, C; Veinhard, M; Verstraelen, E; Welker, A; Wendt, K; Wolf, RN; Zadvornaya, A; Zuber, K</t>
  </si>
  <si>
    <t>Charge radii, moments, and masses of mercury isotopes across the N=126 shell closure</t>
  </si>
  <si>
    <t>10.1103/PhysRevC.104.054322</t>
  </si>
  <si>
    <t>Poleshchuk, O</t>
  </si>
  <si>
    <t>The SpecMAT active target</t>
  </si>
  <si>
    <t>10.1016/j.nima.2021.165765</t>
  </si>
  <si>
    <t>Kumar, A</t>
  </si>
  <si>
    <t>Kumar, A; Srivastava, PC</t>
  </si>
  <si>
    <t>Shell-model description for the first-forbidden beta(-) decay of (207) Hg into the one-proton-hole nucleus Tl-207</t>
  </si>
  <si>
    <t>NUCLEAR PHYSICS A</t>
  </si>
  <si>
    <t>10.1016/j.nuclphysa.2021.122255</t>
  </si>
  <si>
    <t>Lagaki, V</t>
  </si>
  <si>
    <t>An accuracy benchmark of the MIRACLS apparatus: Conventional, single-passage collinear laser spectroscopy inside a MR-ToF device</t>
  </si>
  <si>
    <t>Lagaki, V; Heylen, H; Belosevic, I; Fischer, P; Kanitz, C; Lechner, S; Maier, FM; Nortershauser, W; Plattner, P; Rosenbusch, M; Sels, S; Schweikhard, L; Vilen, M; Wienholtz, F; Wolf, RN; Malbrunot-Ettenauer, S</t>
  </si>
  <si>
    <t>10.1016/j.nima.2021.165663</t>
  </si>
  <si>
    <t>Karthein, J</t>
  </si>
  <si>
    <t>Karthein, J; Atanasov, D; Blaum, K; Lunney, D; Manea, V; Mougeot, M</t>
  </si>
  <si>
    <t>Analysis methods and code for very high-precision mass measurements of unstable isotopes</t>
  </si>
  <si>
    <t>COMPUTER PHYSICS COMMUNICATIONS</t>
  </si>
  <si>
    <t>10.1016/j.cpc.2021.108070</t>
  </si>
  <si>
    <t>Olaizola, B</t>
  </si>
  <si>
    <t>Olaizola, B; Babu, A; Umashankar, R; Garnsworthy, AB; Ball, GC; Bildstein, V; Bowry, M; Burbadge, C; Cabellero-Folch, R; Dillmann, I; Diaz-Varela, A; Dunlop, R; Estrade, A; Garrett, PE; Hackman, G; MacLean, AD; Measures, J; Pearson, CJ; Shaw, B; Southall, D; Svensson, CE; Turko, J; Whitmore, K; Zidar, T</t>
  </si>
  <si>
    <t>Ba-145 and La-145,La-146 structure from lifetime measurements</t>
  </si>
  <si>
    <t>10.1103/PhysRevC.104.034307</t>
  </si>
  <si>
    <t>Lechner, S</t>
  </si>
  <si>
    <t>Lechner, S; Xu, ZY; Bissell, ML; Blaum, K; Cheal, B; De Gregorio, G; Devlin, CS; Ruiz, RFG; Gargano, A; Heylen, H; Imgram, P; Kanellakopoulos, A; Koszorus, A; Malbrunot-Ettenauer, S; Neugart, R; Neyens, G; Nortershauser, W; Plattner, P; Rodriguez, LV; Yang, XF; Yordanov, DT</t>
  </si>
  <si>
    <t>Probing the single-particle behavior above Sn-132 via electromagnetic moments of Sb-133,Sb-134 and N=82 isotones</t>
  </si>
  <si>
    <t>10.1103/PhysRevC.104.014302</t>
  </si>
  <si>
    <t>Strohm, A</t>
  </si>
  <si>
    <t>Strohm, A; Voss, T; Frank, W; Laitinen, P; Raisanen, J</t>
  </si>
  <si>
    <t>Self-diffusion of Ge-71 and Si-31 in Si -Ge alloys</t>
  </si>
  <si>
    <t>INTERNATIONAL JOURNAL OF MATERIALS RESEARCH</t>
  </si>
  <si>
    <t>10.3139/ijmr-2002-0124</t>
  </si>
  <si>
    <t>Jancso, A</t>
  </si>
  <si>
    <t>Jancso, A; Correia, JG; Balogh, RK; Schell, J; Jensen, ML; Szunyogh, D; Thulstrup, PW; Hemmingsen, L</t>
  </si>
  <si>
    <t>A reference compound for Hg-199m perturbed angular correlation of gamma-rays spectroscopy</t>
  </si>
  <si>
    <t>10.1016/j.nima.2021.165154</t>
  </si>
  <si>
    <t>Haas, H</t>
  </si>
  <si>
    <t>Free Molecule Studies by Perturbed gamma-gamma Angular Correlation: A New Path to Accurate Nuclear Quadrupole Moments</t>
  </si>
  <si>
    <t>10.1103/PhysRevLett.126.103001</t>
  </si>
  <si>
    <t>PHYSICAL REVIEW LETTERS, Vol 126</t>
  </si>
  <si>
    <t>Udrescu, SM</t>
  </si>
  <si>
    <t>Udrescu, SM; Brinson, AJ; Ruiz, RFG; Gaul, K; Berger, R; Billowes, J; Binnersley, CL; Bissell, ML; Breier, AA; Chrysalidis, K; Cocolios, TE; Cooper, BS; Flanagan, KT; Giesen, TF; de Groote, RP; Franchoo, S; Gustafsson, FP; Isaev, TA; Koszorus, A; Neyens, G; Perrett, HA; Ricketts, CM; Rothe, S; Vernon, AR; Wendt, KDA; Wienholtz, F; Wilkins, SG; Yang, XF</t>
  </si>
  <si>
    <t>Isotope Shifts of Radium Monofluoride Molecules</t>
  </si>
  <si>
    <t>10.1103/PhysRevLett.127.033001</t>
  </si>
  <si>
    <t>Algora, A</t>
  </si>
  <si>
    <t>Algora, A; Ganioglu, E; Sarriguren, P; Guadilla, V; Fraile, LM; Nacher, E; Rubio, B; Tain, JL; Agramunt, J; Gelletly, W; Briz, JA; Cakirli, RB; Fallot, M; Jordan, D; Halasz, Z; Kuti, I; Montaner, A; Onillon, A; Orrigo, SEA; Cerdan, AP; Rice, S; Vedia, V; Valencia, E</t>
  </si>
  <si>
    <t>Total absorption gamma-ray spectroscopy study of the beta-decay of Hg-186</t>
  </si>
  <si>
    <t>PHYSICS LETTERS B</t>
  </si>
  <si>
    <t>10.1016/j.physletb.2021.136438</t>
  </si>
  <si>
    <t>Annie Dolan</t>
  </si>
  <si>
    <t>Hellgartner, S</t>
  </si>
  <si>
    <t>D. Muecher, K. Wimmer, V. Bildstein, J. L. Egido, R. Gernhaeuser, R. Kruecken, A. K. Nowak, M. Zielinska, C. Bauer, M. L. L. Benito, S. Bottoni,. De Witte, J. Elseviers, D. Fedorov, F. Flavigny, A. Illana, M. Klintefjord, T. Kroell, R. Lutter, B. Marsh, R. Orlandi, J. Pakarinen, R. Raabe, E. Rapisarda, S. Reichert, P. Reiter, M. Scheck, M. Seidlitz, B. Siebeck, E. Siesling, T. Steinbach, T. Stora, M. Vermeulen, D. Voulot, N. Warr, F. J. C.Wenander </t>
  </si>
  <si>
    <t xml:space="preserve">Nuclear deformation and triaxiality in Zn-72 </t>
  </si>
  <si>
    <t>submitted</t>
  </si>
  <si>
    <t>Gaertner, D</t>
  </si>
  <si>
    <t>Gaertner, D; Belkacemi, L; Esin, V A; Jomard, F; Fedotov, A A; Schell, J; Osinskaya, Y V; Pokoev, A V; Duhamel, C; Paul, A; Divinski, S V</t>
  </si>
  <si>
    <t>Techniques of Tracer Diffusion Measurements in Metals, Allouys and Compounds</t>
  </si>
  <si>
    <t>Diffusion Foundations</t>
  </si>
  <si>
    <t>10.4028/www.scientific.net/DF.29.31</t>
  </si>
  <si>
    <t>Tracer Diffusion, Point Defects, Experimental Techniques, Secondary-Ion-Mass-Spectroscopy (SIMS), X-Ray Diffraction (XRD), Pure Metals, Multi-Component Alloys</t>
  </si>
  <si>
    <t>IS627</t>
  </si>
  <si>
    <t>S. Sen</t>
  </si>
  <si>
    <t>K. Abrahams</t>
  </si>
  <si>
    <t>Coulomb Excitation of 66Ge</t>
  </si>
  <si>
    <t>Study of 208Po Populated via beta+/EC Decay</t>
  </si>
  <si>
    <t>beta decay, nuclear structure, octupole</t>
  </si>
  <si>
    <t>Lisa Morrison</t>
  </si>
  <si>
    <t>Coulomb excitation of the semi-magic nucleus 206Hg</t>
  </si>
  <si>
    <t>Coulomb excitation, B(E2), B(E3)</t>
  </si>
  <si>
    <t>S. Malbrunot-Ettenauer, S. Kaufmann</t>
  </si>
  <si>
    <t>S. Malbrunot-Ettenauer, S. Kaufmann, S. Bacca, C. Barbieri, J. Billowes, M. L. Bissell, K. Blaum, B. Cheal, T. Duguet, R. F. Garcia Ruiz, W. Gins, C. Gorges, G. Hagen, H. Heylen, J. D. Holt, G. R. Jansen, A. Kanellakopoulos, M. Kortelainen, T. Miyagi, P. Navrátil, W. Nazarewicz, R. Neugart, G. Neyens, W. Nörtershäuser, S. J. Novario, T. Papenbrock, T. Ratajczyk, P.-G. Reinhard, L. V. Rodríguez, R. Sánchez, S. Sailer, A. Schwenk, J. Simonis, V. Somà, S. R. Stroberg, L. Wehner, C. Wraith, L. Xie, Z. Y. Xu, X. F. Yang, and D. T. Yordanov</t>
  </si>
  <si>
    <t> Phys. Rev. Lett.</t>
  </si>
  <si>
    <t>10.1103/PhysRevLett.128.022502</t>
  </si>
  <si>
    <r>
      <t>Nuclear Charge Radii of the Nickel Isotopes </t>
    </r>
    <r>
      <rPr>
        <vertAlign val="superscript"/>
        <sz val="8"/>
        <rFont val="MS Sans serif"/>
      </rPr>
      <t>58-68,70</t>
    </r>
    <r>
      <rPr>
        <sz val="8"/>
        <rFont val="MS Sans serif"/>
      </rPr>
      <t>Ni</t>
    </r>
  </si>
  <si>
    <t>V. Lagaki</t>
  </si>
  <si>
    <t>V. Lagaki, P. Fischer, H. Heylen, F. Hummer, S. Lechner, S. Sels, F. Maier, P. Plattner, M. Rosenbuschb, F. Wienholtz, R.N. Wolf, W. Nörtershäuser, L. Schweikhard, S. Malbrunot-Ettenauer</t>
  </si>
  <si>
    <t>Stray-light suppression for the MIRACLS proof-of-principle experiment</t>
  </si>
  <si>
    <t>Acta Physica Polonica B, Vol 51 (2020) 571-576</t>
  </si>
  <si>
    <t>10.5506/APhysPolB.51.571</t>
  </si>
  <si>
    <t>Gold</t>
  </si>
  <si>
    <t xml:space="preserve">V. Lagaki, H. Heylen, I. Belosevic, P. Fischer, C. Kanitz, S. Lechner, F.M. Maier, W. Nörtershäuser, P. Plattner, M. Rosenbusch, S. Sels, L. Schweikhard, M. Vilen, F. Wienholtz, R.N. Wolf, S. Malbrunot-Ettenauer </t>
  </si>
  <si>
    <t>Nucl.Instrum. Meth. A, Vol 1014 (2021) 165663,</t>
  </si>
  <si>
    <t>MIRACLS / COLLAPS</t>
  </si>
  <si>
    <t xml:space="preserve">Laser Spectroscopy of Antimony Isotopes and the Design of a Cryogenic Paul Trap </t>
  </si>
  <si>
    <t xml:space="preserve">Development of an Electrostatic Ion Beam Trap for Laser Spectroscopy of Short-lived Radionuclides </t>
  </si>
  <si>
    <t>CERN-THESIS-2021-120</t>
  </si>
  <si>
    <r>
      <rPr>
        <u/>
        <sz val="11"/>
        <rFont val="Calibri"/>
        <family val="2"/>
      </rPr>
      <t>https://cds.cern.ch/record/2779953</t>
    </r>
  </si>
  <si>
    <t>http://cds.cern.ch/record/2774736</t>
  </si>
  <si>
    <t>https://cds.cern.ch/record/2766021</t>
  </si>
  <si>
    <t>http://cds.cern.ch/record/2766020</t>
  </si>
  <si>
    <t>Exploring the halo structure via near-barrier scattering on 208Pb: the cases of 15C and 17Ne</t>
  </si>
  <si>
    <t>Javier Diaz Ovejas</t>
  </si>
  <si>
    <t>Lutz Schweikhard</t>
  </si>
  <si>
    <t xml:space="preserve"> Eberhard Widmann</t>
  </si>
  <si>
    <t>Olof Tengblad</t>
  </si>
  <si>
    <t>Subhankar Maity</t>
  </si>
  <si>
    <t>Dhruba Gupta</t>
  </si>
  <si>
    <t>Spectroscopic Studies of the Negative State of Atoms</t>
  </si>
  <si>
    <t>https://gupea.ub.gu.se/handle/2077/64417</t>
  </si>
  <si>
    <t xml:space="preserve">Atomic Physics; Photodetachment; Negative Ions; Anions; Laser Photodetachment Spectroscopy; Electron Affinity; ISOLDE; CERN; Radioisotopes; Photo Angular Distributions; Graphene; Electron correlation; Neutral Particle Detection; Wannier s Threshold Law;
</t>
  </si>
  <si>
    <t>University of Gothenburg</t>
  </si>
  <si>
    <t>Radioactive negative ions: Production and spectroscopy at ISOLDE</t>
  </si>
  <si>
    <t>CERN-THESIS-2021-083</t>
  </si>
  <si>
    <t>http://doi.org/10.25358/openscience-6117</t>
  </si>
  <si>
    <t>https://cds.cern.ch/record/2775218?ln=en</t>
  </si>
  <si>
    <t>M. Nichols</t>
  </si>
  <si>
    <t>J. Sundberg/J.Karls (changed name)</t>
  </si>
  <si>
    <t>IS532, IS642</t>
  </si>
  <si>
    <t>Ivan Kulikov</t>
  </si>
  <si>
    <t>Study of the A=100 deformation region through high precision mass measurements of the neutron rich krypton isotopes</t>
  </si>
  <si>
    <t>CERN-THESIS-2021-092</t>
  </si>
  <si>
    <t>Yu. A. Litvinov</t>
  </si>
  <si>
    <t>http://archiv.ub.uni-heidelberg.de/volltextserver/30296/</t>
  </si>
  <si>
    <t>https://cds.cern.ch/record/2776266</t>
  </si>
  <si>
    <t>mass spectrometry, deformed nuclei, kypton isotopes</t>
  </si>
  <si>
    <t>https://doi.org/10.1038/s41567-021-01326-9</t>
  </si>
  <si>
    <t>https://arxiv.org/abs/2109.10673</t>
  </si>
  <si>
    <t>Yes (Gold (?))</t>
  </si>
  <si>
    <t>https://cds.cern.ch/record/2792360/files/2111.10468.pdf</t>
  </si>
  <si>
    <t>nuclear structure, ion-source laser spectroscopy, hyperfinestructure, masses</t>
  </si>
  <si>
    <t>http://cds.cern.ch/record/2754085/files/2102.10413.pdf</t>
  </si>
  <si>
    <t>mass spectrometry, ion traps, data analysis, phase-imagin ion-cyclotron-resonance technique</t>
  </si>
  <si>
    <t>IS546</t>
  </si>
  <si>
    <t>Isovector One-Quadrupole-Phonon Excitations of Heavy Vibrational Nuclei</t>
  </si>
  <si>
    <t>Prof. Pietralla</t>
  </si>
  <si>
    <t>Technische Universität Darmstadt</t>
  </si>
  <si>
    <t>D. Sharp</t>
  </si>
  <si>
    <t>Single-particle structure of 29Mg on the approach to the N = 20 island of inversion</t>
  </si>
  <si>
    <t>Univeristy of Manchester</t>
  </si>
  <si>
    <t>Bram van den Borne</t>
  </si>
  <si>
    <t>Michail Athanasakis-Kaklamanakis</t>
  </si>
  <si>
    <t>CRIS LOI225</t>
  </si>
  <si>
    <t>Miranda Nichols</t>
  </si>
  <si>
    <t>CRIS IS657,IS663</t>
  </si>
  <si>
    <t>Massachsuetts Institute of Technology</t>
  </si>
  <si>
    <t>R. F. Garcia Ruiz</t>
  </si>
  <si>
    <t>CRIS IS657</t>
  </si>
  <si>
    <t>Alex Brinson</t>
  </si>
  <si>
    <t>F. P. Gustaffson</t>
  </si>
  <si>
    <t>The evolution of nuclear moments and charge radii approaching 100Sn</t>
  </si>
  <si>
    <t>CERN-THESIS-2021-258</t>
  </si>
  <si>
    <t>https://lirias.kuleuven.be/3588542?limo=0</t>
  </si>
  <si>
    <t>http://cds.cern.ch/record/2799928?ln=en</t>
  </si>
  <si>
    <t>IS639</t>
  </si>
  <si>
    <t>C. M. Ricketts</t>
  </si>
  <si>
    <t>Fundamental nuclear properties of indium isotopes measured with laser spectroscopy</t>
  </si>
  <si>
    <t>CERN-THESIS-2021-259</t>
  </si>
  <si>
    <t>https://www.research.manchester.ac.uk/portal/en/theses/fundamental-nuclear-properties-of-indium-isotopes-measured-with-laser-spectroscopy(47ef3883-3e7b-4d4c-8e9a-35ca822b64cf).html</t>
  </si>
  <si>
    <t>http://cds.cern.ch/record/2799932?ln=en</t>
  </si>
  <si>
    <t>Scalar current limit from the beta-neutrino correlation:
the WISArD experiment</t>
  </si>
  <si>
    <t>Yes(Gold)</t>
  </si>
  <si>
    <t>Kowalska M</t>
  </si>
  <si>
    <t>Kowaslka M, Neyens G</t>
  </si>
  <si>
    <t>A dedicated laser-polzarization line at ISOLDE</t>
  </si>
  <si>
    <t>Nuclear Physics News v31:2, 14-18 (2021)</t>
  </si>
  <si>
    <t xml:space="preserve">10.1080/10619127.2021.1881365 </t>
  </si>
  <si>
    <t>yes (gold)</t>
  </si>
  <si>
    <t>Stegemann, Simon</t>
  </si>
  <si>
    <t xml:space="preserve">Camilo Andrés Granados Buitrago </t>
  </si>
  <si>
    <t>Hyperfine structure studies of heavy elements by in-gas-laser  ionisation and spectroscopy</t>
  </si>
  <si>
    <t>https://lirias2.kuleuven.be/viewobject.html?cid=1&amp;id=3443565</t>
  </si>
  <si>
    <t>Laser spectroscopy</t>
  </si>
  <si>
    <t>Matthias Verlinde</t>
  </si>
  <si>
    <t>Towards the in-gas jet laser ionization spectroscopy of the Th-229 isomer</t>
  </si>
  <si>
    <t xml:space="preserve">P. Van Duppen </t>
  </si>
  <si>
    <t>https://lirias2.kuleuven.be/viewobject.html?cid=1&amp;id=3368224</t>
  </si>
  <si>
    <t>IS467 - IS641</t>
  </si>
  <si>
    <t>Marek Stryjczyk</t>
  </si>
  <si>
    <t>Shape coexistence in the nickel (Z=28) and mercury (Z=80) regions probed through decay studies</t>
  </si>
  <si>
    <t>https://lirias2.kuleuven.be/viewobject.html?cid=1&amp;id=3395821</t>
  </si>
  <si>
    <t>Beta Decay - Shape Coexistence</t>
  </si>
  <si>
    <t>IS623</t>
  </si>
  <si>
    <t>Anastasios Kanellakopoulos</t>
  </si>
  <si>
    <t>Evolution of nuclear structure of germanium isotopes around N=40</t>
  </si>
  <si>
    <t>https://limo.libis.be/primo-explore/fulldisplay?docid=LIRIAS3482282&amp;context=L&amp;vid=Lirias&amp;search_scope=Lirias&amp;tab=default_tab&amp;lang=en_US&amp;fromSitemap=1</t>
  </si>
  <si>
    <t>Victoria Araujo-Escalona</t>
  </si>
  <si>
    <t>32Ar decay, a search for exotic
current contributions in weak
interactions
The WISArD Experiment</t>
  </si>
  <si>
    <t>CERN-THESIS-2021-256</t>
  </si>
  <si>
    <t>N. Severijns, B. Blank</t>
  </si>
  <si>
    <t>https://lirias.kuleuven.be/3468436?limo=0</t>
  </si>
  <si>
    <t xml:space="preserve"> Weak Interaction - Beta Decay</t>
  </si>
  <si>
    <t>IS678</t>
  </si>
  <si>
    <t>IS665</t>
  </si>
  <si>
    <t>Silvia Bara</t>
  </si>
  <si>
    <t>IS672</t>
  </si>
  <si>
    <t>Wiktoria Wojtaczka</t>
  </si>
  <si>
    <t>IS664</t>
  </si>
  <si>
    <t>Michael Heines</t>
  </si>
  <si>
    <t>Sophie Hurier</t>
  </si>
  <si>
    <t>IS660</t>
  </si>
  <si>
    <t>Dziubinska-kühn, K.</t>
  </si>
  <si>
    <t>Dziubinska-kühn, K.; Croese, J.; Pupier, M.; Matysik, J.; Viger-gravel, J.; Karg, B.;  Kowalska, M.</t>
  </si>
  <si>
    <t>Structural analysis of water in ionic liquid domains - a low pressure study</t>
  </si>
  <si>
    <t>Journal of Molecular Liquids</t>
  </si>
  <si>
    <t>10.1016/j.molliq.2021.116447</t>
  </si>
  <si>
    <t xml:space="preserve">Saha Institute of Nuclear Physics </t>
  </si>
  <si>
    <t>IS545</t>
  </si>
  <si>
    <t>U. Datta</t>
  </si>
  <si>
    <t>Konstantin Stoychev</t>
  </si>
  <si>
    <t>University Paris - Saclay</t>
  </si>
  <si>
    <t>G. Georgiev/ J. Ljungvall</t>
  </si>
  <si>
    <t>https://cds.cern.ch/record/2800474</t>
  </si>
  <si>
    <t>https://cds.cern.ch/record/2745097</t>
  </si>
  <si>
    <t>emission channeling, lattice location,  GaN, AlN, alkali metals, alkaline earths</t>
  </si>
  <si>
    <t>M. Seliverstov</t>
  </si>
  <si>
    <t>M. Seliverstov, A. Barzakh, R. Ahmed, K. Chrysalidis, T. Day Goodacre, D. Fedorov, V. Fedoseev, C. Granados, B. Marsh, P. Molkanov, V. Panteleev, R. E. Rossel, S. Rothe, S. Wilkins and IS608 Collaboration</t>
  </si>
  <si>
    <t>In-source laser photoionization spectroscopy of Bi isotopes: accuracy of the technique and methods of data analysis</t>
  </si>
  <si>
    <t>Hyperﬁne Interactions (2020) 241:40</t>
  </si>
  <si>
    <t>https://doi.org/10.1007/s10751-020-01710-6</t>
  </si>
  <si>
    <t>D.T. Echarri</t>
  </si>
  <si>
    <t>D.T. Echarri, K. Chrysalidis, V.N. Fedosseev, B.A. Marsh, R.P. Mildren, S.M. Olaizola, D.J. Spence, S.G. Wilkins, E. Granados</t>
  </si>
  <si>
    <t>Broadly tunable linewidth-invariant Raman Stokes comb for selective resonance photoionization</t>
  </si>
  <si>
    <t>Opt. Express Vol. 28, No. 6, pp.. 8589-8600 (2020)</t>
  </si>
  <si>
    <t>https://doi.org/10.1364/OE.384630</t>
  </si>
  <si>
    <t>P.A. Butler</t>
  </si>
  <si>
    <t>P.A.Butler</t>
  </si>
  <si>
    <t>Pear-shaped atomic nuclei</t>
  </si>
  <si>
    <t>Proc. Roy. Soc. A 476 (2020) 20200202</t>
  </si>
  <si>
    <t>https://doi.org/10.1098/rspa.2020.0202</t>
  </si>
  <si>
    <t>A. Pikin</t>
  </si>
  <si>
    <t>A. Pikin, H. Pahl, and F. Wenander</t>
  </si>
  <si>
    <t>Method of controlling the cyclotron motion of electron beams with a nonadiabatic magnetic field</t>
  </si>
  <si>
    <t xml:space="preserve">Phys. Rev. Accel. Beams 23, 103502 </t>
  </si>
  <si>
    <t>https://doi.org/10.1103/PhysRevAccelBeams.23.103502</t>
  </si>
  <si>
    <t>D. Lunney</t>
  </si>
  <si>
    <t>The origin of the elements and other implications of gravitational wave detection for nuclear physics</t>
  </si>
  <si>
    <t>4open 2020, 3, 14</t>
  </si>
  <si>
    <t>https://doi.org/10.1051/fopen/2020014</t>
  </si>
  <si>
    <t>https://cds.cern.ch/record/2748796</t>
  </si>
  <si>
    <t>C. O. Amorim</t>
  </si>
  <si>
    <t>Amorim, CO; Goncalves, JN; Amaral, VS</t>
  </si>
  <si>
    <t>Exploiting Radioactive Isotopes: from Pollutant Tracking to Solid State Studies Using a Combined Ab Initio and PAC Approach</t>
  </si>
  <si>
    <t>European Journal of Inorganic Chemistry, 2020, 2020(19), pp. 1822–1833</t>
  </si>
  <si>
    <t>Scientific Journal; Review</t>
  </si>
  <si>
    <t>DOI: 10.1002/ejic.202000047</t>
  </si>
  <si>
    <t>green</t>
  </si>
  <si>
    <t>M. Sedlák</t>
  </si>
  <si>
    <t xml:space="preserve">M. Sedlák, M. Venhart, J.L. Wood, V. Matoušek, M. Balogh, A.J. Boston, T.E. Cocolios, L.J. Harkness-Brennan, R.-D. Herzberg, D.T. Joss, D.S. Judson, J. Kliman, R.D. Page, A. Patel, K. Petrík, and M. Veselský </t>
  </si>
  <si>
    <t>Nuclear structure of 181Au studied via Nuclear structure of studied via β+/EC decay of 181Hg at ISOLDE</t>
  </si>
  <si>
    <t>Eur. Phys. J. A 56, 161</t>
  </si>
  <si>
    <t>E. David-Bosne</t>
  </si>
  <si>
    <t>E. David-Bosne, U. Wahl, J.G. Correia, T.A.L. Lima, A. Vantomme, and L.M.C. Pereira</t>
  </si>
  <si>
    <t>A generalized fitting tool for analysis of two-dimensional channeling patterns</t>
  </si>
  <si>
    <t>Nuclear Instruments and Methods in Physics Research B 462 (2020) 102</t>
  </si>
  <si>
    <t>http://dx.doi.org/10.1016/j.nimb.2019.10.029</t>
  </si>
  <si>
    <t>channeling, lattice location, position-sensitive detectors, fit routines</t>
  </si>
  <si>
    <t>B.Qi</t>
  </si>
  <si>
    <t>B.Qi et al.</t>
  </si>
  <si>
    <t>Metal-insulator transition in crystalline V2O3 thin films probed at atomic-scale using emission Mössbauer spectroscopy</t>
  </si>
  <si>
    <t>Thin Solid Films  714, 138389</t>
  </si>
  <si>
    <t xml:space="preserve">doi: 10.1016/j.tsf.2020.138389 </t>
  </si>
  <si>
    <t>I171</t>
  </si>
  <si>
    <t>V. Araujo-Escalona, P. Alfaurt, P. Ascher, D. Atanasov, B. Blank, L. Daudin, X. Fléchard, M. Gerbaux, J. Giovinazzo, S. Grévy, T. Kurtukian-Nieto, E. Liénard, L. Nies, G. Quéméner, M. Roche, N. Severijns, S. Vanlangendonck, M. Versteegen, P.
Wagenknecht, and D. Zákoucký</t>
  </si>
  <si>
    <t>Journal of Physics: Conf. Series 1308 (2019) 012003</t>
  </si>
  <si>
    <t>doi:10.1088/1742-6596/1308/1/012003</t>
  </si>
  <si>
    <t>Elseviers, J</t>
  </si>
  <si>
    <t>Elseviers J, Andreyev AN, Huyse M, Van Duppen P, Antalic S, Barzakh A, Bree N, Cocolios TE, Comas VF, Diriken J, Fedorov D, Fedosseev VN, Franchoo S, Ghys L, Heredia JA, Ivanov O, Köster U, Marsh BA, Nishio K, Page RD, Patronis N, Seliverstov MD, Tsekhanovich I, Van den Bergh P, Van de Walle J, Venhart M, Vermote S, Veselský M, Wagemans C</t>
  </si>
  <si>
    <t>Erratum: β-delayed fission of 180Tl [Phys. Rev. C 88, 044321 (2013)]</t>
  </si>
  <si>
    <t>American Physical Society, Physical Review C</t>
  </si>
  <si>
    <t>10.1103/PhysRevC.102.019908</t>
  </si>
  <si>
    <t>Park, J</t>
  </si>
  <si>
    <t>Park J, Knyazev A, Rickert E, Golubev P, Cederkäll J, Andreyev AN, de Angelis G, Arnswald K, Barber L, Berger C, Berner C, Berry T, Borge MJG, Boukhari A, Cox D, Cubiss J, Cullen DM, Ovejas JD, Fahlander C, Gaffney LP, Gawlik A, Gernhäuser R, Görgen A, Habermann T, Henrich C, Illana A, Iwanicki J, Johansen TW, Konki J, Kröll T, Nara Singh BS, Rainovski G, Raison C, Reiter P, Rosiak D, Saha S, Saxena M, Schilling M, Seidlitz M, Snäll J, Stahl C, Stryjczyk M, Tengblad O, Tveten GM, Valiente-Dobón JJ, Van Duppen P, Viñals S, Warr N, Welker A, Werner L, De Witte H, Zidarova R</t>
  </si>
  <si>
    <t>High-Statistics Sub-Barrier Coulomb Excitation of 106,108,110Sn</t>
  </si>
  <si>
    <t>JPS Conference Proceedings</t>
  </si>
  <si>
    <t>Conference Proceeding</t>
  </si>
  <si>
    <t>10.7566/JPSCP.32.010036</t>
  </si>
  <si>
    <t>Kern, R</t>
  </si>
  <si>
    <t>Kern R, Zidarova R, Pietralla N, Rainovski G, Gaffney LP, Blazhev A, Boukhari A, Cederkäll J, Cubiss JG, Djongolov M, Fransen C, Gladnishki K, Giannopoulos E, Hess H, Jolie J, Karayonchev V, Kaya L, Keatings JM, Kocheva D, Kröll T, Möller O, O’Neill GG, Pakarinen J, Reiter P, Rosiak D, Scheck M, Snall J, Söderström P, Spagnoletti P, Stegmann R, Stoyanova M, Thiel S, Vogt A, Warr N, Welker A, Werner V, Wiederhold J, De Witte H</t>
  </si>
  <si>
    <t>Coulomb Excitation of Proton-rich N = 80 Isotones at HIE-ISOLDE</t>
  </si>
  <si>
    <t>Journal of Physics: Conference Series</t>
  </si>
  <si>
    <t>10.1088/1742-6596/1555/1/012027</t>
  </si>
  <si>
    <t>IS633         IDS</t>
  </si>
  <si>
    <t>IS652</t>
  </si>
  <si>
    <t>IS641</t>
  </si>
  <si>
    <t>TREX general</t>
  </si>
  <si>
    <t>IS490</t>
  </si>
  <si>
    <t>IS642</t>
  </si>
  <si>
    <t>IS368</t>
  </si>
  <si>
    <t>IS603</t>
  </si>
  <si>
    <t>LOI172</t>
  </si>
  <si>
    <t>IS576</t>
  </si>
  <si>
    <t>IS531</t>
  </si>
  <si>
    <t>Review</t>
  </si>
  <si>
    <t>Theory not exp.</t>
  </si>
  <si>
    <t>MEDICIS Promed</t>
  </si>
  <si>
    <t>Technical</t>
  </si>
  <si>
    <t>P. A. Butler</t>
  </si>
  <si>
    <t>P.A. Butler et al.</t>
  </si>
  <si>
    <t>The observation of vibrating pear-shapes in radon nuclei: Addendum</t>
  </si>
  <si>
    <t>Nat. Comm. 11 (2020) 3560</t>
  </si>
  <si>
    <t>https://doi.org/10.1038/s41467-020-17309-y</t>
  </si>
  <si>
    <t>A. S. Fenta</t>
  </si>
  <si>
    <t>A S Fenta, C O Amorim, J N Gonçalves, N Fortunato, M B Barbosa, J P Araujo, M Houssa, S Cottenier, M J Van Bael, J G Correia, V S Amaral and L M C Pereira</t>
  </si>
  <si>
    <t>J. Phys. Mater. 4 015002</t>
  </si>
  <si>
    <t>https://doi.org/10.1088/2515-7639/abc31c</t>
  </si>
  <si>
    <t>ADD PhD's defended in 2022 based on ISOLDE research</t>
  </si>
  <si>
    <t>Ballof J., Au M., Barbero E., Chrysalidis K., Düllmann C.E., Fedosseev V., Granados E., Heinke R., Marsh B.A., Owen M., Rothe S., Stora T., Yakushev A.</t>
  </si>
  <si>
    <t>Ballof J., Chrysalidis K., Düllmann C.E., Fedosseev V., Granados E., Leimbach D., Marsh B.A., Ramos J.P., Ringvall-Moberg A., Rothe S., Stora T., Wilkins S.G., Yakushev A.</t>
  </si>
  <si>
    <t>Neacşu C., Lică R., Pascovici G., Mihai C., Rothe S.</t>
  </si>
  <si>
    <t>Schell J., Zyabkin D., Bharuth-Ram K., Gonçalves J.N., Díaz-Guerra C., Gunnlaugsson H.P., Martín-Luengo A.T., Schaaf P., Bonanni A., Masenda H., Dang T.T., Mølholt T.E., Ólafsson S., Unzueta I., Mantovan R., Johnston K., Gíslason H.P., Krastev P.B., Naidoo D., Qi B.</t>
  </si>
  <si>
    <t>Moreno O., Sarriguren P., Algora A., Fraile L.M., Orrigo S.E.A.</t>
  </si>
  <si>
    <t>Maunoury L., Bidault N., Angot J., Galata A., Vondrasek R., Wenander F.</t>
  </si>
  <si>
    <t>Briz J.A., Borge M.J.G., Rubio B., Agramunt J., Algora A., Deo A.Y., Estévez Aguado M.E., Farrelly G., Fraile L.M., Gelletly W., Maira A., Nácher E., Perea A., Podolyák Z., Poves A., Sarriguren P., Tengblad O.</t>
  </si>
  <si>
    <t>Unzueta I., Gunnlaugsson H.P., Mølholt T.E., Masenda H., Mokhles Gerami A., Krastev P., Zyabkin D.V., Bharuth-Ram K., Naidoo D., Ólafsson S., Plazaola F., Schell J., Qi B., Zhao X., Xiao J., Zhao J., Mantovan R.</t>
  </si>
  <si>
    <t>Haas H., Zyabkin D., Schell J., Dang T.T., Yap I.C.J., Michelon I., Gaertner D., Gerami A.M., Noll C., Beck R.</t>
  </si>
  <si>
    <t>Barbosa, Marcelo B.; Correia, Joao Guilherme; Lorenz, Katharina; Lopes, Armandina M. L.; Oliveira, Goncalo N. P.; Fenta, Abel S.; Schell, Juliana; Teixeira, Ricardo; Nogales, Emilio; Mendez, Bianchi; Stroppa, Alessandro; Araujo, Joao Pedro</t>
  </si>
  <si>
    <t>Spagnoletti P., Butler P.A., Gaffney L.P., Abrahams K., Bowry M., Cederkäll J., Chupp T., De Angelis G., De Witte H., Garrett P.E., Goldkuhle A., Henrich C., Illana A., Johnston K., Joss D.T., Keatings J.M., Kelly N.A., Komorowska M., Konki J., Kröll T., Lozano M., Singh B.S.N., O'Donnell D., Ojala J., Page R.D., Pedersen L.G., Raison C., Reiter P., Rodriguez J.A., Rosiak D., Rothe S., Scheck M., Seidlitz M., Shneidman T.M., Siebeck B., Sinclair J., Smith J.F., Stryjczyk M., Van Duppen P., Viñals S., Virtanen V., Wrzosek-Lipska K., Warr N., Zielińska M.</t>
  </si>
  <si>
    <t>Venhart M., Andreyev A.N., Cubiss J.G., Wood J.L., Barzakh A.E., Van Beveren C., Cocolios T.E., De Groote R.P., Fedorov D.V., Fedosseev V.N., Ferrer R., Fink D.A., Ghys L., Huyse M., Köster U., Lane J., Liberati V., Lynch K.M., Marsh B.A., Molkanov P.L., Procter T.J., Rapisarda E., Sandhu K., Seliverstov M.D., Sjödin A.M., Van Duppen P., Veselský M.</t>
  </si>
  <si>
    <t>Wahl U., Correia J.G., Costa A.R.G., Lima T.A.L., Moens J., Kappers M.J., Da Silva M.R., Pereira L.M.C., Vantomme A.</t>
  </si>
  <si>
    <t>Sels S., Maier F.M., Au M., Fischer P., Kanitz C., Lagaki V., Lechner S., Leistenschneider E., Leimbach D., Lykiardopoulou E.M., Kwiatkowski A.A., Manovitz T., Vila Gracia Y.N., Neyens G., Plattner P., Rothe S., Schweikhard L., Vilen M., Wolf R.N., Malbrunot-Ettenauer S.</t>
  </si>
  <si>
    <t>Johari G.P., Andersson O.</t>
  </si>
  <si>
    <t>Bai S.W., Koszorús Á., Hu B.S., Yang X.F., Billowes J., Binnersley C.L., Bissell M.L., Blaum K., Campbell P., Cheal B., Cocolios T.E., de Groote R.P., Devlin C.S., Flanagan K.T., Garcia Ruiz R.F., Heylen H., Holt J.D., Kanellakopoulos A., Krämer J., Lagaki V., Maaß B., Malbrunot-Ettenauer S., Miyagi T., Neugart R., Neyens G., Nörtershäuser W., Rodríguez L.V., Sommer F., Vernon A.R., Wang S.J., Wang X.B., Wilkins S.G., Xu Z.Y., Yuan C.X.</t>
  </si>
  <si>
    <t>Kravalis K., Boix F., Bucenieks I., Buligins L., Delonca M., Goldšteins L., Stora T.</t>
  </si>
  <si>
    <t>Haas H.</t>
  </si>
  <si>
    <t>van Stiphout K., Lieske L.-A., Auge M., Hofsäss H.</t>
  </si>
  <si>
    <t>Fraenkle, F. M.; Schaller, A.; Blaum, K.; Bornschein, L.; Drexlin, G.; Glueck, F.; Hannen, V.; Harms, F.; Hinz, D.; Johnston, K.; Karthein, J.; Koester, U.; Lokhov, A.; Mertens, S.; Mueller, F.; Osipowicz, A.; Ranitzsch, P. C. -O.; Schloesser, K.; Thuemmler, T.; Trost, N.; Weinheimer, C.; Wolf, J.</t>
  </si>
  <si>
    <t>Mølholt T.E., Ólafsson S., Gunnlaugsson H.P., Qi B., Johnston K., Mantovan R., Masenda H., Bharuth-Ram K., Gíslason H.P., Langouche G., Naidoo D.</t>
  </si>
  <si>
    <t>Pahl H., Bidault N., Khatri G., Pikin A., Wenander F.J.C.</t>
  </si>
  <si>
    <t>Vernon, A. R.; Garcia Ruiz, R. F.; Miyagi, T.; Binnersley, C. L.; Billowes, J.; Bissell, M. L.; Bonnard, J.; Cocolios, T. E.; Dobaczewski, J.; Farooq-Smith, G. J.; Flanagan, K. T.; Georgiev, G.; Gins, W.; de Groote, R. P.; Heinke, R.; Holt, J. D.; Hustings, J.; Koszorus, A.; Leimbach, D.; Lynch, K. M.; Neyens, G.; Stroberg, S. R.; Wilkins, S. G.; Yang, X. F.; Yordanov, D. T.</t>
  </si>
  <si>
    <t>Zyabkin D.V., Schell J., Correia J.G.M., Vetter U., Schaaf P.</t>
  </si>
  <si>
    <t>Severin, G. W.; Fonslet, J.; Kristensen, L. K.; Nielsen, C. H.; Jensen, A., I; Kjaer, A.; Mazar, A. P.; Johnston, K.; Koster, U.</t>
  </si>
  <si>
    <t>Barzakh A.E., Andreyev A.N., Atanasov D., Cubiss J.G., Harding R.D., Al Monthery M., Althubiti N.A., Andel B., Antalic S., Ballof J., Blaum K., Cocolios T.E., Van Duppen P., Day Goodacre T., de Roubin A., Duchemin C., Farooq-Smith G.J., Fedorov D.V., Fedosseev V.N., Fink D.A., Gaffney L.P., Ghys L., Huyse M., Imai N., Johnson J., Kreim S., Lunney D., Lynch K.M., Manea V., Marsh B.A., Martinez Palenzuela Y., Molkanov P.L., Neidherr D., Panteleev V.N., Rosenbusch M., Rossel R.E., Rothe S., Schweikhard L., Seliverstov M.D., Sels S., Van Beveren C., Verstraelen E., Welker A., Wienholtz F., Wolf R.N., Zuber K.</t>
  </si>
  <si>
    <t>Biassoni, M., Brofferio, C., Dell’Oro, S., Gironi, L., Nastasi, M., Sisti, M.</t>
  </si>
  <si>
    <t>Aumann T., Bartmann W., Boine-Frankenheim O., Bouvard A., Broche A., Butin F., Calvet D., Carbonell J., Chiggiato P., De Gersem H., De Oliveira R., Dobers T., Ehm F., Somoza J.F., Fischer J., Fraser M., Friedrich E., Frotscher A., Gomez-Ramos M., Grenard J.-L., Hobl A., Hupin G., Husson A., Indelicato P., Johnston K., Klink C., Kubota Y., Lazauskas R., Malbrunot-Ettenauer S., Marsic N., O Müller W.F., Naimi S., Nakatsuka N., Necca R., Neidherr D., Neyens G., Obertelli A., Ono Y., Pasinelli S., Paul N., Pollacco E.C., Rossi D., Scheit H., Schlaich M., Schmidt A., Schweikhard L., Seki R., Sels S., Siesling E., Uesaka T., Vilén M., Wada M., Wienholtz F., Wycech S., Zacarias S.</t>
  </si>
  <si>
    <t>Ali S.M., Gupta D., Kundalia K., Saha S.K., Tengblad O., Ovejas J.D., Perea A., Martel I., Cederkall J., Park J., Szwec S.</t>
  </si>
  <si>
    <t>Yap I.C.J., Schell J., Dang T.T., Noll C., Beck R., Köster U., Mansano R., Hofsäss H.C.</t>
  </si>
  <si>
    <t>Granados E., Granados C., Ahmed R., Chrysalidis K., Fedosseev V.N., Marsh B.A., Wilkins S.G., Mildren R.P., Spence D.J.</t>
  </si>
  <si>
    <t>Schell J., Schmuck M., Efe İ., Dang T.T., Gonçalves J.N., Lewin D., Castillo M.E., Shvartsman V.V., Costa Â.R.G., Köster U., Vianden R., Noll C., Lupascu D.C.</t>
  </si>
  <si>
    <t>Kundalia, K.; Gupta, D.; Ali, Sk M.; Saha, Swapan K.; Tengblad, O.; Ovejas, J. D.; Perea, A.; Martel, I; Cederkall, J.; Park, J.; Szwec, S.; Moro, A. M.</t>
  </si>
  <si>
    <t>Kirby G., Rodin V., Kirby O., Foussat A., Resta-Lopez J., Martel I., Welsch C.</t>
  </si>
  <si>
    <t>Dang T.T., Schell J., Boa A.G., Lewin D., Marschick G., Dubey A., Escobar-Castillo M., Noll C., Beck R., Zyabkin D.V., Glukhov K., Yap I.C.J., Mokhles Gerami A., Lupascu D.C.</t>
  </si>
  <si>
    <t>Granados E., Stoikos G., Echarri D.T., Chrysalidis K., Fedosseev V.N., Granados C., Leask V., Marsh B.A., Mildren R.P.</t>
  </si>
  <si>
    <t>Masenda H., Gunnlaugsson H.P., Adhikari R., Bharuth-Ram K., Naidoo D., Tarazaga Martín-Luengo A., Unzueta I., Mantovan R., Mølholt T.E., Johnston K., Schell J., Mokhles Gerami A., Krastev P., Qi B., Ólafsson S., Gíslason H.P., Ernst A., Bonanni A.</t>
  </si>
  <si>
    <t>P. Alfaurt, P. Ascher, D. Atanasov, B. Blank, F. Cresto, L. Daudin, X. Fléchard, M. Gerbaux, J. Giovinazzo, S. Grévy, T. Kurtukian-Nieto, E. Liénard, M. Pomorski, N. Severijns, S. Vanlangendonck, M. Versteegen* and D. Zakoucky</t>
  </si>
  <si>
    <t>A cold electron-impact ion source driven by a photo-cathode - New opportunities for the delivery of radioactive molecular beams?</t>
  </si>
  <si>
    <t>A concept for the extraction of the most refractory elements at CERN-ISOLDE as carbonyl complex ions</t>
  </si>
  <si>
    <t>A miniaturized low-power SiPM-based β detector for the ISOLDE Fast Tapestation</t>
  </si>
  <si>
    <t>Anisotropy of the Electric Field Gradient in Two-Dimensional α-MoO3 Investigated by57 Mn(57 Fe) Emission Mössbauer Spectroscopy</t>
  </si>
  <si>
    <t>Bulk and decay properties of neutron-deficient odd-mass Hg isotopes near A=185</t>
  </si>
  <si>
    <t>Charge breeders: Development of diagnostic tools to probe the underlying physics</t>
  </si>
  <si>
    <t>Clarifying the structure of low-lying states in Br 72</t>
  </si>
  <si>
    <t>Compositional Dependence of Epitaxial L10-MnxGa Magnetic Properties as Probed by 57Mn/Fe and 119In/Sn Emission Mössbauer Spectroscopy</t>
  </si>
  <si>
    <t>Confirming the Unusual Temperature Dependence of the Electric-Field Gradient in Zn</t>
  </si>
  <si>
    <t>Contactless doping characterization of Ga2O3 using acceptor Cd probes</t>
  </si>
  <si>
    <t>Coulomb excitation of Rn 222</t>
  </si>
  <si>
    <t>Decay modes of the 9/2-isomeric state in Tl 183</t>
  </si>
  <si>
    <t>Direct evidence of Be as an amphoteric dopant in GaN</t>
  </si>
  <si>
    <t>Doppler and sympathetic cooling for the investigation of short-lived radioactive ions</t>
  </si>
  <si>
    <t>Effects of pressure-temperature protocols on the properties of crystals and ageing effects–an analogy with glasses</t>
  </si>
  <si>
    <t>Electromagnetic moments of scandium isotopes and N = 28 isotones in the distinctive 0f7/2 orbit</t>
  </si>
  <si>
    <t>EXPERIMENTAL CAVITATION INVESTIGATION OF THE ELECTROMAGNETIC PbBi PUMP WITH ROTATING PERMANENT MAGNETS</t>
  </si>
  <si>
    <t>Half-century old Berkeley idea now finding missing links of nuclear quadrupole moments</t>
  </si>
  <si>
    <t>Introducing Ultra-Low Energy Ion Implantation of Radioactive Isotopes at ISOLDE, CERN for (Near-)Surface Characterization: The ASPIC and ASCII Vacuum Chambers</t>
  </si>
  <si>
    <t>KATRIN background due to surface radioimpurities</t>
  </si>
  <si>
    <t>Magnetic Structure and Strain State in Fe/V Superlattices Studied by 57Fe+ Emission and Conversion Electron Mössbauer Spectroscopy</t>
  </si>
  <si>
    <t>Nonadiabatic electron gun at an electron beam ion source: Commissioning results and charge breeding investigations</t>
  </si>
  <si>
    <t>Nuclear moments of indium isotopes reveal abrupt change at magic number 82</t>
  </si>
  <si>
    <t>Perturbed Angular Correlation Technique at ISOLDE/CERN Applied for Studies of Hydrogenated Titanium Dioxide (TiO2 ): Observation of Cd-H Pairs</t>
  </si>
  <si>
    <t>PET in vivo generators Ce-134 and Nd-140 on an internalizing monoclonal antibody probe</t>
  </si>
  <si>
    <t>Producing gold at ISOLDE-CERN</t>
  </si>
  <si>
    <t>Production of monochromatic 228Ra α -sources for detector characterization</t>
  </si>
  <si>
    <t>PUMA, antiProton unstable matter annihilation: PUMA collaboration</t>
  </si>
  <si>
    <t>Resonance Excitations in Be 7 (d,p) Be∗ 8 to Address the Cosmological Lithium Problem</t>
  </si>
  <si>
    <t>Room‐Temperature 181Ta(TiO2): An e‐γ TDPAC Study</t>
  </si>
  <si>
    <t>Spectral synthesis of multimode lasers to the Fourier limit in integrated Fabry-Perot diamond resonators</t>
  </si>
  <si>
    <t>Strong magnetoelectric coupling at an atomic nonmagnetic electromagnetic probe in bismuth ferrite</t>
  </si>
  <si>
    <t>Study of elastic and inelastic scattering of Be-7+C-12 at 35 MeV</t>
  </si>
  <si>
    <t>Superconducting Curved Canted-Cosine-Theta (CCT) for the HIE-ISOLDE Recoil Separator Ring at CERN</t>
  </si>
  <si>
    <t>Technical Design Report for a Carbon-11 Treatment Facility</t>
  </si>
  <si>
    <t>Temperature dependence of the local electromagnetic field at the Fe site in multiferroic bismuth ferrite</t>
  </si>
  <si>
    <t>Tunable spectral squeezers based on monolithically integrated diamond Raman resonators</t>
  </si>
  <si>
    <t>Unusual charge states and lattice sites of Fe in AlxGa1−xN:Mn</t>
  </si>
  <si>
    <t>WISArD: Weak Interaction Studies with 32Ar Decay</t>
  </si>
  <si>
    <t>10.1088/1742-6596/2244/1/012072</t>
  </si>
  <si>
    <t>10.1140/epja/s10050-022-00739-1</t>
  </si>
  <si>
    <t>10.1016/j.nima.2021.166213</t>
  </si>
  <si>
    <t>10.3390/cryst12070942</t>
  </si>
  <si>
    <t>10.1103/PhysRevC.106.034317</t>
  </si>
  <si>
    <t>10.1063/5.0076254</t>
  </si>
  <si>
    <t>10.1103/PhysRevC.105.014323</t>
  </si>
  <si>
    <t>10.1002/pssb.202200121</t>
  </si>
  <si>
    <t>10.3390/cryst12081064</t>
  </si>
  <si>
    <t>10.1038/s41598-022-18121-y</t>
  </si>
  <si>
    <t>10.1103/PhysRevC.105.024323</t>
  </si>
  <si>
    <t>10.1103/PhysRevC.105.034338</t>
  </si>
  <si>
    <t>10.1103/PhysRevB.105.184112</t>
  </si>
  <si>
    <t>10.1103/PhysRevResearch.4.033229</t>
  </si>
  <si>
    <t>10.1080/14786435.2021.1990431</t>
  </si>
  <si>
    <t>10.1016/j.physletb.2022.137064</t>
  </si>
  <si>
    <t>10.22364/mhd.58.1-2.21</t>
  </si>
  <si>
    <t>10.1116/6.0001877</t>
  </si>
  <si>
    <t>10.3390/cryst12050626</t>
  </si>
  <si>
    <t>10.1016/j.astropartphys.2022.102686</t>
  </si>
  <si>
    <t>10.3390/cryst12070961</t>
  </si>
  <si>
    <t>10.1103/PhysRevAccelBeams.25.013402</t>
  </si>
  <si>
    <t>10.1038/s41586-022-04818-7</t>
  </si>
  <si>
    <t>10.3390/cryst12060756</t>
  </si>
  <si>
    <t>10.1038/s41598-022-07147-x</t>
  </si>
  <si>
    <t>10.1016/j.nimb.2021.12.011</t>
  </si>
  <si>
    <t>10.1140/epjp/s13360-022-03519-4</t>
  </si>
  <si>
    <t>10.1140/epja/s10050-022-00713-x</t>
  </si>
  <si>
    <t>10.1103/PhysRevLett.128.252701</t>
  </si>
  <si>
    <t>10.3390/cryst12070946</t>
  </si>
  <si>
    <t>10.1364/OPTICA.447380</t>
  </si>
  <si>
    <t>10.1103/PhysRevB.105.094102</t>
  </si>
  <si>
    <t>10.1016/j.physletb.2022.137294</t>
  </si>
  <si>
    <t>10.1109/TASC.2022.3158332</t>
  </si>
  <si>
    <t>10.3389/fmed.2021.697235</t>
  </si>
  <si>
    <t>10.1103/PhysRevB.106.054416</t>
  </si>
  <si>
    <t>10.1063/5.0088592</t>
  </si>
  <si>
    <t>10.1088/1367-2630/ac9499</t>
  </si>
  <si>
    <t>10.22323/1.380.0449</t>
  </si>
  <si>
    <t>Green</t>
  </si>
  <si>
    <t xml:space="preserve"> Gold</t>
  </si>
  <si>
    <t>Ballof J</t>
  </si>
  <si>
    <t>Ballof J.</t>
  </si>
  <si>
    <t>Neacşu C.</t>
  </si>
  <si>
    <t>Schell J.</t>
  </si>
  <si>
    <t>Moreno O.</t>
  </si>
  <si>
    <t>Maunoury L.</t>
  </si>
  <si>
    <t>Briz J.A</t>
  </si>
  <si>
    <t>Unzueta I.</t>
  </si>
  <si>
    <t>Barbosa, Marcelo B</t>
  </si>
  <si>
    <t>Spagnoletti P</t>
  </si>
  <si>
    <t>Venhart M.</t>
  </si>
  <si>
    <t>Wahl U.</t>
  </si>
  <si>
    <t>Sels S.</t>
  </si>
  <si>
    <t>Johari G.P.</t>
  </si>
  <si>
    <t>Bai S.W.</t>
  </si>
  <si>
    <t>Kravalis K.</t>
  </si>
  <si>
    <t>van Stiphout K.</t>
  </si>
  <si>
    <t>Fraenkle, F.</t>
  </si>
  <si>
    <t>Mølholt T.E.</t>
  </si>
  <si>
    <t>Pahl H.</t>
  </si>
  <si>
    <t>Vernon, A. R.</t>
  </si>
  <si>
    <t>Zyabkin D.V.</t>
  </si>
  <si>
    <t>Severin, G. W.</t>
  </si>
  <si>
    <t>Barzakh A.E.</t>
  </si>
  <si>
    <t>Biassoni, M.</t>
  </si>
  <si>
    <t>Aumann T.</t>
  </si>
  <si>
    <t>Ali S.M.</t>
  </si>
  <si>
    <t>Yap I.C.J.</t>
  </si>
  <si>
    <t>Granados E.</t>
  </si>
  <si>
    <t>Kundalia, K.</t>
  </si>
  <si>
    <t>Kirby G.</t>
  </si>
  <si>
    <t>Liviu Penescu,,  Thierry Stora, Simon Stegemann, Johanna Pitters,  Elisa Fiorina,  , Ricardo Dos Santos Augusto, Claus Schmitzer,  Fredrik Wenander,  Katia Parodi,  Alfredo Ferrari,  and Thomas E. Cocolios </t>
  </si>
  <si>
    <t>Liviu Penescu</t>
  </si>
  <si>
    <t>Dang T.T.</t>
  </si>
  <si>
    <t>Masenda H.</t>
  </si>
  <si>
    <t>Journal of Physics: Conference Series Vol.2244</t>
  </si>
  <si>
    <t>European Physical Journal A Vol 58</t>
  </si>
  <si>
    <t>Nuclear Instruments and Methods in Physics Research, Section A: Accelerators, Spectrometers, Detectors and Associated Equipment Vol 1026</t>
  </si>
  <si>
    <t>Crystals Vol 12</t>
  </si>
  <si>
    <t>Physical Review C Vol 106</t>
  </si>
  <si>
    <t>Review of Scientific Instruments Vol 93</t>
  </si>
  <si>
    <t>Physical Review C Vol 105</t>
  </si>
  <si>
    <t>Physica Status Solidi (B) Basic Research Vol 259</t>
  </si>
  <si>
    <t>Sci Rep Vol 12</t>
  </si>
  <si>
    <t xml:space="preserve">Physical Review C Vol 105 </t>
  </si>
  <si>
    <t>Physical Review B Vol 105</t>
  </si>
  <si>
    <t>Physical Review Research Vol 4</t>
  </si>
  <si>
    <t>Philosophical Magazine Vol 102</t>
  </si>
  <si>
    <t>Magnetohydrodynamics Vol 58</t>
  </si>
  <si>
    <t>Physics Letters, Section B: Nuclear, Elementary Particle and High-Energy Physics Vol 829</t>
  </si>
  <si>
    <t>Journal of Vacuum Science and Technology A: Vacuum, Surfaces and Films Vol 40</t>
  </si>
  <si>
    <t>Astropart Phys. Vol 138</t>
  </si>
  <si>
    <t>Physical Review Accelerators and Beams Vol 25</t>
  </si>
  <si>
    <t>Physical Review Letters Vol 128</t>
  </si>
  <si>
    <t>Nuclear Instruments and Methods in Physics Research, Section B: Beam Interactions with Materials and Atoms Vol 513</t>
  </si>
  <si>
    <t>European Physical Journal Vol 137</t>
  </si>
  <si>
    <t>Optica Vol 9</t>
  </si>
  <si>
    <t>Phys. Lett. B Vol 833</t>
  </si>
  <si>
    <t>IEEE Transactions on Applied Superconductivity Vol 32</t>
  </si>
  <si>
    <t>Frontiers in Medicine Vol 8</t>
  </si>
  <si>
    <t>Physical Review B Vol 106</t>
  </si>
  <si>
    <t>Applied Physics Letters Vol 120</t>
  </si>
  <si>
    <t>New Journal of Physics Vol 24</t>
  </si>
  <si>
    <t>Proceedings of Science Vol 380</t>
  </si>
  <si>
    <t>Ben Rhys Jones</t>
  </si>
  <si>
    <t>L.P. Gaffney</t>
  </si>
  <si>
    <t>Anthony Moshe Roitman</t>
  </si>
  <si>
    <t>McGill University</t>
  </si>
  <si>
    <t>Fritz Buchinger</t>
  </si>
  <si>
    <t>The Charge Radius of 26mAl and the Design of an Advanced Optical Detection Region for Collinear Laser Spectroscopy</t>
  </si>
  <si>
    <t>M. Versteegen</t>
  </si>
  <si>
    <t>IS698</t>
  </si>
  <si>
    <t>Francisco Geraldes Barba</t>
  </si>
  <si>
    <t>University of Lisbon</t>
  </si>
  <si>
    <t>Daniel Galaviz/Ángel Sánchez/Javier Ferrer</t>
  </si>
  <si>
    <t>IS658</t>
  </si>
  <si>
    <t>Sandro Kraemer</t>
  </si>
  <si>
    <t>Vacuum-ultraviolet spectroscopy of the radiative decay of the low-energy isomer in 229Th</t>
  </si>
  <si>
    <t>https://lirias2.kuleuven.be/viewobject.html?cid=1&amp;id=3840607</t>
  </si>
  <si>
    <t>VUV spectroscopy</t>
  </si>
  <si>
    <t>Observation of the radiative decay of the 229Th nuclear clock isomer</t>
  </si>
  <si>
    <t>https://openresearch.surrey.ac.uk/esploro/outputs/doctoral/Study-of-208Po-Populated-via-%CE%B2EC/99618062502346?institution=44SUR_INST</t>
  </si>
  <si>
    <t>https://openresearch.surrey.ac.uk/esploro/outputs/doctoral/Coulomb-excitation-of-the-semi-magic-nucleus/99618062802346?institution=44SUR_INST</t>
  </si>
  <si>
    <t>10.48550/arXiv.2205.15109</t>
  </si>
  <si>
    <t>Ritankar Mitra</t>
  </si>
  <si>
    <t>INTC-049</t>
  </si>
  <si>
    <t>Louis Heitz</t>
  </si>
  <si>
    <t>IS674</t>
  </si>
  <si>
    <t>Riisager K.</t>
  </si>
  <si>
    <t>Riisager K,</t>
  </si>
  <si>
    <t>Beta decay of halo nuclei</t>
  </si>
  <si>
    <t>Handbook of nuclear physics, I. Tanihata et al. (eds.)</t>
  </si>
  <si>
    <t>Book contribution</t>
  </si>
  <si>
    <t>10.1007/978-981-15-8818-1_65-1</t>
  </si>
  <si>
    <t>arXiv:2202.05075</t>
  </si>
  <si>
    <t>IS659</t>
  </si>
  <si>
    <t>Erik A. M. Jensen</t>
  </si>
  <si>
    <t>Karsten Riisager</t>
  </si>
  <si>
    <t xml:space="preserve">IS640 </t>
  </si>
  <si>
    <t xml:space="preserve">Fromsejer R. </t>
  </si>
  <si>
    <t>Fromsejer R., Haas H., Mikkelsen K.V., Hemmingsen L.</t>
  </si>
  <si>
    <t>Calculation of electric field gradients for CdI2 in the gas phase using BOMD simulations</t>
  </si>
  <si>
    <t>Chemical Physics Letters, Vol 801</t>
  </si>
  <si>
    <t>10.1016/j.cplett.2022.139704</t>
  </si>
  <si>
    <t>IS673</t>
  </si>
  <si>
    <t>Haas, H; Roeder, J; Correia, JG; Schell, J; Fenta, AS; Vianden, R; Larsen, EMH; Aggelund, PA; Fromsejer, R; Hemmingsen, LBS; Sauer, SPA; Lupascu, DC; Amaral, VS</t>
  </si>
  <si>
    <t>IS640</t>
  </si>
  <si>
    <t>IS679</t>
  </si>
  <si>
    <t>Arnaldo Alves Miranda Filho</t>
  </si>
  <si>
    <t>University of São Paulo</t>
  </si>
  <si>
    <t>Artur W Carbonari</t>
  </si>
  <si>
    <t>Nicole Pereira de Lima</t>
  </si>
  <si>
    <t>R. K. Balogh</t>
  </si>
  <si>
    <t>R. K. Balogh, B. Gyurcsik, M. Jensen, P. W. Thulstrup, U. Köster, N. J. Christensen, M. L. Jensen, É. Hunyadi-Gulyás, L. Hemmingsen, A. Jancso</t>
  </si>
  <si>
    <t>Tying up a loose end: On the role of the C-terminal CCHHRAG fragment of the metalloregulator CueR</t>
  </si>
  <si>
    <t>10.1002/cbic.202200290</t>
  </si>
  <si>
    <t>M. Luczkowski</t>
  </si>
  <si>
    <t>M. Łuczkowski, M.Padjasek, J. Tran, L. Hemmingsen, O. Kerber, J. Habjanič, E. Freisinger, A. Krezel</t>
  </si>
  <si>
    <t xml:space="preserve">An extremely stable interprotein tetrahedral Hg(Cys)4 core formed in the zinc hook domain of Rad50 protein at physiological pH </t>
  </si>
  <si>
    <t>10.1002/chem.202203491</t>
  </si>
  <si>
    <t>ChemBioChem, 2022, 23,  e202200290</t>
  </si>
  <si>
    <r>
      <t xml:space="preserve">Chem. Eur. J., </t>
    </r>
    <r>
      <rPr>
        <sz val="8"/>
        <color rgb="FF1C1D1E"/>
        <rFont val="MS sans serif"/>
      </rPr>
      <t>2022, 28, e202203491</t>
    </r>
  </si>
  <si>
    <t>https://cds.cern.ch/record/2756301?ln=en</t>
  </si>
  <si>
    <t>Shape coexistence and shape evolution of neutron deficient bismuth nuclei</t>
  </si>
  <si>
    <t>CERN-THESIS-2020-305</t>
  </si>
  <si>
    <t>A. Andreyev</t>
  </si>
  <si>
    <t>Zixuan Yue</t>
  </si>
  <si>
    <t>A. Andreyev/J. Cubiss</t>
  </si>
  <si>
    <t>CRIS IS682</t>
  </si>
  <si>
    <t>Yongchao Liu</t>
  </si>
  <si>
    <t>Abigail McGlone</t>
  </si>
  <si>
    <t>Nature volume 607, pages260–265 (2022)</t>
  </si>
  <si>
    <t>Monika Piersa-Siłkowska</t>
  </si>
  <si>
    <t>Beta-decay studies of very neutron-rich indium isotopes</t>
  </si>
  <si>
    <t>CERN-THESIS-2021-359</t>
  </si>
  <si>
    <t>Agnieszka Korgul</t>
  </si>
  <si>
    <t>https://cds.cern.ch/record/2845465</t>
  </si>
  <si>
    <t>nuclear structure, beta decay, beta-delayed neutron emitters, neutron-rich nuclei</t>
  </si>
  <si>
    <t>University of Warsaw</t>
  </si>
  <si>
    <t>https://cds.cern.ch/record/2810652</t>
  </si>
  <si>
    <t>emission channeling, lattice location, p-type GaN, Be</t>
  </si>
  <si>
    <t>IS668</t>
  </si>
  <si>
    <t>emission channeling, lattice location,  diamond, Mg, quantum colour centers</t>
  </si>
  <si>
    <t>SSP (IS668)</t>
  </si>
  <si>
    <t>Afonso Lamelas</t>
  </si>
  <si>
    <t>Universidade de Aveiro</t>
  </si>
  <si>
    <t>V. Amaral, L. Pereira, U. Wahl</t>
  </si>
  <si>
    <t>Brecht Biesmans</t>
  </si>
  <si>
    <t>IS649</t>
  </si>
  <si>
    <t>Shiwei Bai</t>
  </si>
  <si>
    <t>Study of the static properties and structure of unstable nuclei 44-50Sc</t>
  </si>
  <si>
    <t>Xiaofei Yang</t>
  </si>
  <si>
    <t>Peking Univeristy</t>
  </si>
  <si>
    <t>Stefan Malbrunot -Ettenauer</t>
  </si>
  <si>
    <t>CERN</t>
  </si>
  <si>
    <t>MIRACLS/COLLAPS (IS617)</t>
  </si>
  <si>
    <t>TECH</t>
  </si>
  <si>
    <t>Characterization of very Low Intensity Ion beams from the REX/HIE-ISOLDE Linear Accelerator at CERN</t>
  </si>
  <si>
    <t>CERN-THESIS-2021-265</t>
  </si>
  <si>
    <t>RODRIGUEZ, Jose Alberto</t>
  </si>
  <si>
    <t>MIGLIORATI, Mauro</t>
  </si>
  <si>
    <t>https://cds.cern.ch/record/2800557</t>
  </si>
  <si>
    <t>EBIS, LINAC, Beam Dynamics</t>
  </si>
  <si>
    <t>University of Rome ‘Sapienza’</t>
  </si>
  <si>
    <t>University of Greifswald</t>
  </si>
  <si>
    <t>D. Lange</t>
  </si>
  <si>
    <t>University of Heidelberg / MPIK</t>
  </si>
  <si>
    <t>IS691</t>
  </si>
  <si>
    <t>Kulesz K</t>
  </si>
  <si>
    <t>Kulesz K, Azaryan N, Baranowski M, Chojnacki M, Koester U, Lica S, Pascu S, Jolivet R, Kowalska M</t>
  </si>
  <si>
    <t>A Thermal Sublimation Generator of 131mXe</t>
  </si>
  <si>
    <t>Instruments 2022, 6, 76.</t>
  </si>
  <si>
    <t>journal</t>
  </si>
  <si>
    <t>10.3390/instruments6040076</t>
  </si>
  <si>
    <t>gold</t>
  </si>
  <si>
    <t xml:space="preserve">gamma-MRI, mXe </t>
  </si>
  <si>
    <t>IS661</t>
  </si>
  <si>
    <t>Dziubinska-Kuehn K</t>
  </si>
  <si>
    <t>Dziubinska-Kuehn K, Maddah M, Pupier M, Matysik J, Viger-Gravel J, Kowalska M, Karg B</t>
  </si>
  <si>
    <t xml:space="preserve">Influence of alkali metals on water dynamics inside imidazolium-based ionic liquid nano-domains </t>
  </si>
  <si>
    <t>Front. Chem. 10:1028912</t>
  </si>
  <si>
    <t>fchem.2022.1028912</t>
  </si>
  <si>
    <t>conventional NMR, beta-NMR, ionic liquids</t>
  </si>
  <si>
    <t>Dziubinska-Kuehn K, Pupier M, Matysik J, Viger-Gravel J, Karg B, Kowalska M</t>
  </si>
  <si>
    <t>Time-Dependent Hydrogen Bond Network Formation in Glycerol-Based Deep Eutectic Solvents</t>
  </si>
  <si>
    <t>ChemPhysChem 2022, 23, e202100806</t>
  </si>
  <si>
    <t>10.1002/cphc.202100806</t>
  </si>
  <si>
    <t>Michelon I</t>
  </si>
  <si>
    <t>Production of metastable Xenon isotopes for a new medical imaging modality, Gamma-MRI</t>
  </si>
  <si>
    <t>master thesis</t>
  </si>
  <si>
    <t>thesis</t>
  </si>
  <si>
    <t>no</t>
  </si>
  <si>
    <t>not yet</t>
  </si>
  <si>
    <t>after publication submission</t>
  </si>
  <si>
    <t>Nuclear Analysis of High-Power LIEBE Molten Target at CERN for the Production of Radioisotopes</t>
  </si>
  <si>
    <t>B. Togobickij</t>
  </si>
  <si>
    <t>B. Togobickij, M. Povilaitis, A. Slavickas, T. Stora, V. Barozier, G. Stankunas</t>
  </si>
  <si>
    <t>Applied Sciences 12, 11884 (2022)</t>
  </si>
  <si>
    <t>https://doi.org/10.3390/app122311884</t>
  </si>
  <si>
    <t>Radioactive Molecular Beams at CERN-ISOLDE</t>
  </si>
  <si>
    <t>Joschen Ballof</t>
  </si>
  <si>
    <t>https://cds.cern.ch/record/2797475</t>
  </si>
  <si>
    <t>Düllmann, Christoph E. ; Stora, Thierry</t>
  </si>
  <si>
    <t>CERN-THESIS-2021-226</t>
  </si>
  <si>
    <t>Gunnlaugsson, H. P</t>
  </si>
  <si>
    <t>H. P. Gunnlaugsson, A. Mokhles Gerami, H. Masenda, et al.</t>
  </si>
  <si>
    <t>Charge and spin state of dilute Fe in NaCl and LiF</t>
  </si>
  <si>
    <t xml:space="preserve">Physical Review B 106 174108 </t>
  </si>
  <si>
    <t>10.1103/PhysRevB.106.174108</t>
  </si>
  <si>
    <t>Mossbauer spectroscopy</t>
  </si>
  <si>
    <t>Vuong, Nhat-Tan</t>
  </si>
  <si>
    <t>Systematic investigations of uranium carbide composites oxidation from micro- to nano-scale: Application to waste disposal</t>
  </si>
  <si>
    <t>CERN-THESIS-2021-227 ; EPFL_TH8234</t>
  </si>
  <si>
    <t>https://infoscience.epfl.ch/record/290599</t>
  </si>
  <si>
    <t>https://cds.cern.ch/record/2797525?ln=en</t>
  </si>
  <si>
    <t>EPFL</t>
  </si>
  <si>
    <t>Edgar Miguel Sobral Dos Reis</t>
  </si>
  <si>
    <t>Institut fur Materialwissenschaft, Fakultat fur Ingeniuerwissenschaften, Univ. Duisburg-Essen, Germany</t>
  </si>
  <si>
    <t xml:space="preserve">Doru Constantin Lupascu </t>
  </si>
  <si>
    <t>S. Rothe</t>
  </si>
  <si>
    <t>Víctor Sánchez-Tembleque Verbo</t>
  </si>
  <si>
    <t>Acquisition systems and state-of-art radiation detectors for basic nuclear physics and medical imaging</t>
  </si>
  <si>
    <t>José Manuel Udías,  Luis Mario Fraile</t>
  </si>
  <si>
    <t>instrumentation, data acquisition, digital fasttiming</t>
  </si>
  <si>
    <t>Universidad Complutense de Madrid</t>
  </si>
  <si>
    <t>Javier Rodríguez Murias</t>
  </si>
  <si>
    <t>Luis Mario Fraile / Paolo Mutti</t>
  </si>
  <si>
    <t>IS685</t>
  </si>
  <si>
    <t>Marcos Llanos Expósito</t>
  </si>
  <si>
    <t>Luis Mario Fraile / Jaime Benito</t>
  </si>
  <si>
    <t>IS684</t>
  </si>
  <si>
    <t>Odette Alonso-Sañudo Álvarez</t>
  </si>
  <si>
    <t>IS501</t>
  </si>
  <si>
    <t>G. Oliveira</t>
  </si>
  <si>
    <t>G. Oliveira, P. Rodrigues, J.G. Correia, J. Araujo, A. Lopes</t>
  </si>
  <si>
    <t>Local Probing ErCrO3</t>
  </si>
  <si>
    <t>https://doi.org/10.3390/cryst13010054</t>
  </si>
  <si>
    <t>Crystals 2023, 13(1), 54</t>
  </si>
  <si>
    <t>The chemical separation of Terbium for applications in nuclear medicine</t>
  </si>
  <si>
    <t>Davis Read/ Peter Ivanov</t>
  </si>
  <si>
    <t>https://doi.org/10.15126/thesis.900310</t>
  </si>
  <si>
    <t>Electronic structure, lattice location and stability of dopants in wide band gap semiconductors</t>
  </si>
  <si>
    <t>J. Esteves de Araujo/ J.G. Martins Correia</t>
  </si>
  <si>
    <t>https://repositorio-aberto.up.pt/bitstream/10216/119210/2/318787.pdf</t>
  </si>
  <si>
    <t>Nadezda Gracheva</t>
  </si>
  <si>
    <t>Development of Terbium and Erbium Radiolanthanides for Radiopharmaceutical Application</t>
  </si>
  <si>
    <t>N. van der Meulen</t>
  </si>
  <si>
    <t>https://www.research-collection.ethz.ch/handle/20.500.11850/398344</t>
  </si>
  <si>
    <t>ETH Zurich</t>
  </si>
  <si>
    <t>AAA</t>
  </si>
  <si>
    <t>ESTABLISHING THE TRACEABILITY OF NOVEL THERANOSTIC ISOTOPES: FROM PRODUCTION TO IMAGING</t>
  </si>
  <si>
    <t>Dave Cullen / Andrew Robinson</t>
  </si>
  <si>
    <t>https://pure.manchester.ac.uk/ws/portalfiles/portal/213189736/FULL_TEXT.PDF</t>
  </si>
  <si>
    <t>Miniball</t>
  </si>
  <si>
    <t>The Oslo Method in inverse Kinematics</t>
  </si>
  <si>
    <t>Laura Renth</t>
  </si>
  <si>
    <t>IS570/IS669</t>
  </si>
  <si>
    <t>Selene Parra</t>
  </si>
  <si>
    <t>Enrique Nacher</t>
  </si>
  <si>
    <t>VITO</t>
  </si>
  <si>
    <t>Marcus Jankowski</t>
  </si>
  <si>
    <t>Th. Kröll</t>
  </si>
  <si>
    <t>IS675</t>
  </si>
  <si>
    <t>Connor O'Shea</t>
  </si>
  <si>
    <t>D.T. Doherty/ G. Lotay</t>
  </si>
  <si>
    <t>Carmine Kevin Belvedere</t>
  </si>
  <si>
    <t>Experimental studies of nuclear structure and shape phenomena around the N=Z line</t>
  </si>
  <si>
    <t>Dan Doherty</t>
  </si>
  <si>
    <t>https://ethos.bl.uk/OrderDetails.do?uin=uk.bl.ethos.860855</t>
  </si>
  <si>
    <t>Coulomb excitation, nuclear shapes</t>
  </si>
  <si>
    <t>University of the Witwatersrand</t>
  </si>
  <si>
    <t>IFIC- CSIC</t>
  </si>
  <si>
    <t>University of Oslo</t>
  </si>
  <si>
    <t>IS587</t>
  </si>
  <si>
    <t>Andreas Ceulemans</t>
  </si>
  <si>
    <t>New Avenues for Diffusion Studies in Hexagonally Close Packed High Entropy Alloys</t>
  </si>
  <si>
    <t>http://urn.nb.no/URN:NBN:no-96710</t>
  </si>
  <si>
    <t xml:space="preserve">Sunniva Siem / Mathis Wiedeking </t>
  </si>
  <si>
    <t>A. Illana</t>
  </si>
  <si>
    <t>IS557</t>
  </si>
  <si>
    <t>https://cds.cern.ch/record/2875429</t>
  </si>
  <si>
    <t>ADD PhD's defended in 2023 based on ISOLDE research</t>
  </si>
  <si>
    <t>Experimental setup for Weak Interaction Studies with Radioactive ion-beams WISArD</t>
  </si>
  <si>
    <t>In-source and in-trap formation of molecular ions in the actinide mass range at CERN-ISOLDE</t>
  </si>
  <si>
    <t>Production of neptunium and plutonium nuclides from uranium carbide using 1.4-GeV protons</t>
  </si>
  <si>
    <t>Developments at CERN-ISOLDE's OFFLINE 2 mass separator facility for studies of molecular ion beams</t>
  </si>
  <si>
    <t>Production of innovative radionuclides for medical applications at the CERN-MEDICIS facility</t>
  </si>
  <si>
    <t>Targeted Alpha Therapy Using Terbium-149 with Somatostatin Analogues: Comparison of [149Tb]TbDOTA-LM3 and [149Tb]Tb-DOTATATE</t>
  </si>
  <si>
    <t>Studies of Heavy Pear-shaped Nuclei</t>
  </si>
  <si>
    <t>Determination of the Terbium-152 half-life from mass-separated samples from CERN-ISOLDE and assessment of the radionuclide purity</t>
  </si>
  <si>
    <t>Proton halo effects in the 8B+64Zn collision around the Coulomb barrier</t>
  </si>
  <si>
    <t>Cd implantation in α-MoO3: An atomic scale study</t>
  </si>
  <si>
    <t>Evidence of nonstatistical neutron emission following β decay near doubly magic 132Sn</t>
  </si>
  <si>
    <t>First on-line application of the high-resolution spectroscopy laser ion source PI-LIST at ISOLDE</t>
  </si>
  <si>
    <t>Axial and triaxial degrees of freedom in 72Zn</t>
  </si>
  <si>
    <t>Coulomb excitation of 74,76Zn</t>
  </si>
  <si>
    <t>Extracting clean low-energy spectra from silicon strip detector telescopes around punch through energies</t>
  </si>
  <si>
    <t>Production and characterization of a 222Rn-emanating stainless steel source</t>
  </si>
  <si>
    <t>Increased beam energy as a pathway towards a highly selective and high-flux MR-ToF mass separator</t>
  </si>
  <si>
    <t>Simulation studies of a 30-keV MR-ToF device for highly sensitive collinear laser spectroscopy</t>
  </si>
  <si>
    <t>The empirical shell gap revisited in light of recent high precision mass spectrometry data</t>
  </si>
  <si>
    <t>An innovative Superconducting Recoil Separator for HIE-ISOLDE</t>
  </si>
  <si>
    <t>Quadrupole and octupole collectivity in the semi-magic nucleus 206 80 Hg126</t>
  </si>
  <si>
    <t>Beta decay along the N=Z line and its relevance in rp-process and X-Ray bursts</t>
  </si>
  <si>
    <t>Investigating radioactive negative ion production via double electron capture</t>
  </si>
  <si>
    <t>Nuclear physics in the N≈126 region relevant for the r process</t>
  </si>
  <si>
    <t>Targets and ion sources at CERN-ISOLDE - Facilities and developments</t>
  </si>
  <si>
    <t>Developments at the CERN-ISOLDE Offline 2 mass separator</t>
  </si>
  <si>
    <t>The CERN-ISOLDE fast station</t>
  </si>
  <si>
    <t>Simultaneous gamma-ray and electron spectroscopy of 182,184,186Hg isotopes</t>
  </si>
  <si>
    <t>Reconditioning of the Leuven Isotope Separator as a test bench for radioactive ion beam development</t>
  </si>
  <si>
    <t>β-delayed neutron spectroscopy of 133In</t>
  </si>
  <si>
    <t>Atanasov, D; Cresto, F; Nies, L; Pomorski, M; Versteegen, M; Alfaurt, P; Araujo-Escalona, V; Ascher, P; Blank, B; Daudin, L; Guillet, D; Fléchard, X; Ha, J; Husson, A; Gerbaux, M; Giovinazzo, J; Grévy, S; Kurtukian-Nieto, T; Leterrier, L; Lica, R; Liénard, E; Mihai, C; Neacsu, C; Ortega-Moral, A; Pascovici, G; Roche, M; Severijns, N; Vanlangendonck, S; Welker, A; Zakoucky, D</t>
  </si>
  <si>
    <t>Au, M; Athanasakis-Kaklamanakis, M; Nies, L; Ballof, J; Berger, R; Chrysalidis, K; Fischer, P; Heinke, R; Johnson, J; Köster, U; Leimbach, D; Marsh, B; Mougeot, M; Reich, B; Reilly, J; Reis, E; Schlaich, M; Schweiger, C; Schweikhard, L; Stegemann, S; Wessolek, J; Wienholtz, F; Wilkins, SG; Wojtaczka, W; Düllmann, CE; Rothe, S</t>
  </si>
  <si>
    <t>Au, M; Athanasakis-Kaklamanakis, M; Nies, L; Heinke, R; Chrysalidis, K; Köster, U; Kunz, P; Marsh, B; Mougeot, M; Schweikhard, L; Stegemann, S; Gracia, YV; Düllmann, CE; Rothe, S</t>
  </si>
  <si>
    <t>Au, M; Bernerd, C; Gracia, YNV; Athanasakis-Kaklamanakis, M; Ballof, J; Bissell, M; Chrysalidis, K; Heinke, R; Le, L; Mancheva, R; Marsh, B; Rolewska, J; Schuett, M; Venenciano, T; Wilkins, SG; Duellmann, CE; Rothe, S</t>
  </si>
  <si>
    <t>Bernerd, C; Johnson, JD; Aubert, E; Au, M; Barozier, V; Bernardes, AP; Bertreix, P; Bruchertseifer, F; Catherall, R; Chevallay, E; Chrysalidis, K; Christodoulou, P; Cocolios, TE; Crepieux, B; Deschamps, M; Dorsival, A; Duchemin, C; Fedosseev, V; Fernier, P; Heines, M; Heinke, R; Khalid, U; Khan, M; Khan, Q; Lambert, L; Mamis, E; Marsh, BA; Marzari, S; Menaa, N; Munos, M; Pozzi, F; Prvakova, S; Ramos, JP; Riccardi, F; Rinchet, JY; Rossel, RE; Stora, T; Thiboud, J; Vollaire, J; van den Bergh, V; CERN MEDICIS collaborat</t>
  </si>
  <si>
    <t>Busslinger, SD; Mapanao, AK; Favaretto, C; Grundler, PV; Köster, U; Johnston, K; Schibli, R; van der Meulen, NP; Müller, C</t>
  </si>
  <si>
    <t>Butler, PA</t>
  </si>
  <si>
    <t>Collins, SM; Köster, U; Robinson, AP; Ivanov, P; Cocolios, TE; Russell, B; Fenwick, AJ; Bernerd, C; Stegemann, S; Johnston, K; Gerami, AM; Chrysalidis, K; Mohamud, H; Ramirez, N; Bhaisare, A; Mewburn-Crook, J; Cullen, DM; Pietras, B; Pells, S; Dockx, K; Stucki, N; Regan, PH</t>
  </si>
  <si>
    <t>Di Pietro, A; Spartá, R; Figuera, P; Tengblad, O; Moro, A; Lei, J; Garcia, JPF; Acosta, L; Jonson, B; Borge, MJ; Cederkäll, J; Davinson, T; Ovejas, J; Fraile, L; Galaviz, D; Jensen, JH; La Cognata, M; Martel, I; Perea, A; Benitez, AS; Soic, N; Vignales, S</t>
  </si>
  <si>
    <t>Gerami, AM; Heiniger-Schell, J; Silva, ELD; Costa, MS; Costa, CS; Monteiro, JG; Pires, JJ; Pereira, DR; Diaz-Guerra, C; Carbonari, AW; Lorenz, K; Correia, JG</t>
  </si>
  <si>
    <t>Heideman, J; Grzywacz, R; Xu, ZY; Madurga, M; Escher, JE; Kawano, T; Algora, A; Andreyev, AN; Benito, J; Berry, T; Borge, MJG; Costache, C; De Witte, H; Fijalkowska, A; Fraile, LM; Fynbo, HOU; Gottardo, A; Halverson, C; Harkness-Brennan, LJ; Illana, A; Janiak, L; Judson, DS; King, TT; Korgul, A; Kurtukian-Nieto, T; Lazarus, I; Lica, R; Lozeva, R; Marginean, N; Marginean, R; Mazzocchi, C; Mihai, C; Mihai, RE; Morales, AI; Page, RD; Pakarinen, J; Piersa-Silkowska, M; Podolyák, Z; Singh, M; Sotty, C; Stepaniuk, M; Tengblad, O; Turturica, A; Van Duppen, P; Vedia, V; Viñals, S; Warr, N; Yokoyama, R</t>
  </si>
  <si>
    <t>Heinke, R; Au, M; Bernerd, C; Chrysalidis, K; Cocolios, TE; Fedosseev, VN; Hendriks, I; Jaradat, AAH; Kaja, M; Kieck, T; Kron, T; Mancheva, R; Marsh, BA; Marzari, S; Raeder, S; Rothe, S; Studer, D; Weber, F; Wendt, K</t>
  </si>
  <si>
    <t>Hellgartner, S; Mücher, D; Wimmer, K; Bildstein, V; Egido, JL; Gernhäuser, R; Krücken, R; Nowak, AK; Zielinska, M; Bauer, C; Benito, MLL; Bottoni, S; De Witte, H; Elseviers, J; Fedorov, D; Flavigny, F; Illana, A; Klintefjord, M; Kröll, T; Lutter, R; Marsh, B; Orlandi, R; Pakarinen, J; Raabe, R; Rapisarda, E; Reichert, S; Reiter, P; Scheck, M; Seidlitz, M; Siebeck, B; Siesling, E; Steinbach, T; Stora, T; Vermeulen, M; Voulot, D; Warr, N; Wenander, FJC</t>
  </si>
  <si>
    <t>Illana, A; Zielinska, M; Huyse, M; Rapisarda, E; Van Duppen, P; Wrzosek-Lipska, K; Nowacki, F; Lenzi, SM; Dao, DD; Otsuka, T; Tsunoda, Y; Arnswald, K; Borge, MJG; Cederkäll, J; Chrysalidis, K; Cortes, ML; Cox, DM; Goodacre, TD; De Witte, H; Doherty, DT; Fedosseev, V; Gaffney, LP; Hadynska-Klek, K; Hess, H; Henrich, C; Hlebowicz, M; Komorowska, M; Korten, W; Kröll, T; Benito, MLL; Lutter, R; Marsh, B; Martikainen, L; Matejska-Minda, M; Molkanov, PL; Nacher, E; Nannini, A; Napiorkowski, PJ; Pakarinen, J; Papadakis, P; Queiser, M; Reiter, P; Rocchini, M; Rodriguez, JA; Rolke, T; Rosiak, D; Rothe, S; Seidlitz, M; Seiffert, C; Siebeck, B; Siesling, E; Snaell, J; Srebrny, J; Thiel, S; Wenander, F; Warr, N; ISOLDE Collaboration</t>
  </si>
  <si>
    <t>Jensen, EAM; Riisager, K; Fynbo, HOU</t>
  </si>
  <si>
    <t>Jörg, F; Eurin, G; Simgen, H</t>
  </si>
  <si>
    <t>Kraemer, S; Moens, J; Athanasakis-Kaklamanakis, M; Bara, S; Beeks, K; Chhetri, P; Chrysalidis, K; Claessens, A; Cocolios, TE; Correia, JGM; De Witte, H; Ferrer, R; Geldhof, S; Heinke, R; Hosseini, N; Huyse, M; Koester, U; Kudryavtsev, Y; Laatiaoui, M; Lica, R; Magchiels, G; Manea, V; Merckling, C; Pereira, LMC; Raeder, S; Schumm, T; Sels, S; Thirolf, PG; Tunhuma, SM; van den Bergh, P; Van Duppen, P; Vantomme, A; Verlinde, M; Villarreal, R; Wahl, U</t>
  </si>
  <si>
    <t>Maier, FM; Buchinger, F; Croquette, L; Fischer, P; Heylen, H; Hummer, F; Kanitz, C; Kwiatkowski, AA; Lagaki, V; Lechner, S; Leistenschneider, E; Neyens, G; Plattner, P; Roitman, A; Rosenbusch, M; Schweikhard, L; Sels, S; Vilen, M; Wienholtz, F; Malbrunot-Ettenauer, S</t>
  </si>
  <si>
    <t>Maier, FM; Vilen, M; Belosevic, I; Buchinger, F; Kanitz, C; Lechner, S; Leistenschneider, E; Nörtershäuser, W; Plattner, P; Schweikhard, L; Sels, S; Wienholtz, F; Malbrunot-Ettenauer, S</t>
  </si>
  <si>
    <t>Manea, V; Mougeot, M; Lunney, D</t>
  </si>
  <si>
    <t>Martel, I; Acosta, L; Aguado, JL; Assie, M; Al-Aqeel, MAM; Ballarino, A; Barna, D; Berjillos, R; Bonora, M; Bontoiu, C; Borge, MJG; Briz, JA; Bustinduy, I; Bottura, L; Catalina-Medina, L; Catford, W; Cederkäll, J; Davinson, T; de Angelis, G; Devred, A; Díaz-Martín, C; Ekelöf, T; Felice, H; Fynbo, H; Foussat, AP; Florin, R; Freeman, SJ; Gaffney, L; García-Ramos, C; Gentini, L; Gonzalez-Cordero, CA; Guazzoni, C; Haziot, A; Heinz, A; Jimenez, JM; Johnston, K; Jonson, B; Kirby, G; Kirby, O; Kurtukian-Nieto, T; Labiche, M; Liebsch, M; Losasso, M; Laird, A; Muñoz, JL; Singh, BSN; Neyens, G; Napiorkowski, PJ; O'Donnell, D; Page, RD; Perini, D; Resta-López, J; Riddone, G; Rodriguez, JA; Rodin, V; Russenschuck, S; Sharma, VR; Salguero-Andújar, F; Sánchez-Segovia, J; Riisager, K; Sánchez-Benítez, AM; Shepherd, B; Siesling, E; Smallcombe, J; Stanoiu, M; Tengblad, O; Thermeau, JP; Tommasini, D; Uusitalo, J; Varnasseri, S; Welsch, CP; Willering, G</t>
  </si>
  <si>
    <t>Morrison, L; Hadynska-Klek, K; Podolyak, Z; Gaffney, LP; Zieli, M; Brown, BA; Grawe, H; Stevenson, PD; Berry, T; Boukhari, A; Brunet, M; Canavan, R; Catherall, R; Cederkaell, J; Colosimo, SJ; Cubiss, JG; De Witte, H; Doherty, DT; Fransen, C; Georgiev, G; Giannopoulos, E; Gorska, M; Hess, H; Kaya, L; Kroell, T; Lalovic, N; Marsh, B; Palenzuela, YM; O'Neill, G; Pakarinen, J; Ramos, JP; Reiter, P; Rodriguez, JA; Rosiak, D; Rothe, S; Rudigier, M; Siciliano, M; Simpson, EC; Snall, J; Spagnoletti, P; Thiel, S; Warr, N; Wenander, F; Zidarova, R</t>
  </si>
  <si>
    <t>Nichols, M; Athanasakis-Kaklamanakis, M; Borschevsky, A; Cocolios, TE; Crosa-Rossa, R; de Groote, RP; Flanagan, KT; Ruiz, RFG; Geldhof, S; Hanstorp, D; Koszorús, A; Lalanne, L; Leimbach, D; Neyens, G; Reilly, J; Rothe, S; Wilkins, SG; Yang, X</t>
  </si>
  <si>
    <t>Podolyák, Z</t>
  </si>
  <si>
    <t>Rothe, S; Au, M; Ballof, J; Barbero, E; Bissell, M; Boucherie, A; Bovigny, M; Chrysalidis, K; Crepieux, B; Cruikshank, J; Fadakis, E; Heinke, R; Josa, F; Le, L; Koliatos, A; Piselli, E; Reis, E; Samothrakis, V; Schütt, M; Lambert, L; Leimbach, D; Marzari, S; Owen, M; Stegemann, S; Gracia, YNV</t>
  </si>
  <si>
    <t>Schuett, M; Au, M; Bissell, M; Bidault, N; Koliatos, A; Le, LE; Azaryan, N; Heinke, R; Chrysalidis, K; Rothe, S</t>
  </si>
  <si>
    <t>Stegemann, S; Atanasov, D; Au, M; Grenier-Boley, E; Butcher, M; Duraffourg, M; Fadakis, E; Feniet, T; Gracia, YNV; Giles, T; Konki, J; Le, L; Lica, R; Martins, P; Matheson, E; Mihai, C; Muniz, RM; Neacsu, C; Pascovici, G; Szczurek, KA; Warren, S; Rothe, S</t>
  </si>
  <si>
    <t>Stryjczyk, M; Andel, B; Cubiss, JG; Rezynkina, K; Rodríguez, TR; García-Ramos, JE; Andreyev, AN; Pakarinen, J; Van Duppen, P; Antalic, S; Berry, T; Borge, MJG; Clisu, C; Cox, DM; De Witte, H; Fraile, LM; Fynbo, HOU; Gaffney, LP; Harkness-Brennan, LJ; Huyse, M; Illana, A; Judson, DS; Konki, J; Kurcewicz, J; Lazarus, I; Lica, R; Madurga, M; Marginean, N; Marginean, R; Mihai, C; Mosat, P; Nacher, E; Negret, A; Ojala, J; Ovejas, JD; Page, RD; Papadakis, P; Pascu, S; Perea, A; Podolyák, Z; Próchniak, L; Pucknell, V; Rapisarda, E; Rotaru, F; Sotty, C; Tengblad, O; Vedia, V; Vinals, S; Wadsworth, R; Warr, N</t>
  </si>
  <si>
    <t>Wojtaczka, W; Caerts, B; Heines, M; Johnson, JD; Rothe, S; Cocolios, TE</t>
  </si>
  <si>
    <t>Xu, ZY; Madurga, M; Grzywacz, R; King, TT; Algora, A; Andreyev, AN; Benito, J; Berry, T; Borge, MJG; Costache, C; De Witte, H; Fijalkowska, A; Fraile, LM; Fynbo, HOU; Gottardo, A; Halverson, C; Harkness-Brennan, LJ; Heideman, J; Huyse, M; Illana, A; Janiak, L; Judson, DS; Korgul, A; Kurtukian-Nieto, T; Lazarus, I; Lica, R; Lozeva, R; Marginean, N; Marginean, R; Mazzocchi, C; Mihai, C; Mihai, RE; Morales, AI; Page, RD; Pakarinen, J; Piersa-Silkowska, M; Podolyak, Z; Sarriguren, P; Singh, M; Sotty, C; Stepaniuk, M; Tengblad, O; Turturica, A; Van Duppen, P; Vedia, V; Viñals, S; Warr, N; Yokoyama, R; Yuan, CX</t>
  </si>
  <si>
    <t/>
  </si>
  <si>
    <t>NUCL INSTRUM METH B, Vol 541</t>
  </si>
  <si>
    <t>PHYS REV C, Vol 107</t>
  </si>
  <si>
    <t>NUCL INSTRUM METH B, Vol 542</t>
  </si>
  <si>
    <t>EUR J NUCL MED MOL I, Vol 50</t>
  </si>
  <si>
    <t>J PHYS CONF SER, Vol 2453</t>
  </si>
  <si>
    <t>APPL RADIAT ISOTOPES, Vol. 202</t>
  </si>
  <si>
    <t>J PHYS CONF SER, Vol 2586</t>
  </si>
  <si>
    <t>PHYS REV MATER, Vol.7</t>
  </si>
  <si>
    <t>PHYS REV C, Vol. 108</t>
  </si>
  <si>
    <t>NUCL INSTRUM METH B, Vol. 541</t>
  </si>
  <si>
    <t>PHYS LETT B, Vol. 841</t>
  </si>
  <si>
    <t>NUCL INSTRUM METH A, Vol. 1055</t>
  </si>
  <si>
    <t>APPL RADIAT ISOTOPES, Vol. 194</t>
  </si>
  <si>
    <t>NATURE, Vol. 617</t>
  </si>
  <si>
    <t>NUCL INSTRUM METH A, Vol. 1056</t>
  </si>
  <si>
    <t>NUCL INSTRUM METH A, Vol. 1048</t>
  </si>
  <si>
    <t>EUR PHYS J A, Vol. 59</t>
  </si>
  <si>
    <t>PHYS LETT B, Vol. 838</t>
  </si>
  <si>
    <t>EPJ WEB CONF, Vol. 279</t>
  </si>
  <si>
    <t>NUCL INSTRUM METH B, Vol. 542</t>
  </si>
  <si>
    <t>D. Atanasov</t>
  </si>
  <si>
    <t>M. Au</t>
  </si>
  <si>
    <t>PA Butler</t>
  </si>
  <si>
    <t>C. Bernerd</t>
  </si>
  <si>
    <t>SD Busslinger</t>
  </si>
  <si>
    <t>SM Collins</t>
  </si>
  <si>
    <t>A. Di Pietro</t>
  </si>
  <si>
    <t>AM Gerami</t>
  </si>
  <si>
    <t>J. Heideman</t>
  </si>
  <si>
    <t>R. Heinke</t>
  </si>
  <si>
    <t>S. Hellgartner</t>
  </si>
  <si>
    <t>E. Jensen</t>
  </si>
  <si>
    <t>F. Jörg</t>
  </si>
  <si>
    <t>S. Kraemer</t>
  </si>
  <si>
    <t>V. Manea</t>
  </si>
  <si>
    <t>FM Maier</t>
  </si>
  <si>
    <t>I. Martel</t>
  </si>
  <si>
    <t>L. Morrison</t>
  </si>
  <si>
    <t>E. Nácher</t>
  </si>
  <si>
    <t>Z. Podolyák</t>
  </si>
  <si>
    <t>M. Schuett</t>
  </si>
  <si>
    <t>S. Stegemann</t>
  </si>
  <si>
    <t>M. Stryjzyk</t>
  </si>
  <si>
    <t>W. Wojtaczka</t>
  </si>
  <si>
    <t>Athanasakis-Kaklamanakis M.; Reilly J.R.; Koszorús Á.; Wilkins S.G.; Lalanne L.; Geldhof S.; Nichols M.; Wang Q.; van den Borne B.; Chorlton D.; Cocolios T.E.; Flanagan K.T.; Garcia Ruiz R.F.; de Groote R.; Hanstorp D.; Neyens G.; Smith A.J.; Vernon A.R.; Yang X.F.</t>
  </si>
  <si>
    <t>Corte E.; Andrini G.; Nieto Hernández E.; Pugliese V.; Costa A.; Magchiels G.; Moens J.; Tunhuma S.M.; Villarreal R.; Pereira L.M.C.; Vantomme A.; Correia J.G.; Bernardi E.; Traina P.; Degiovanni I.P.; Moreva E.; Genovese M.; Ditalia Tchernij S.; Olivero P.; Wahl U.; Forneris J.</t>
  </si>
  <si>
    <t>Nies L.; Atanasov D.; Athanasakis-Kaklamanakis M.; Au M.; Blaum K.; Dobaczewski J.; Hu B.S.; Holt J.D.; Karthein J.; Kulikov I.; Litvinov Y.A.; Lunney D.; Manea V.; Miyagi T.; Mougeot M.; Schweikhard L.; Schwenk A.; Sieja K.; Wienholtz F.</t>
  </si>
  <si>
    <t>Schlaich M.; Fischer J.; Fischer P.; Klink C.; Obertelli A.; Schmidt A.; Schweikhard L.; Wienholtz F.</t>
  </si>
  <si>
    <t>Urquiza-González M.; Au M.; Bernerd C.; Bissell M.; van den Borne B.; Chrysalidis K.; Cocolios T.E.; Fedosseev V.N.; Flanagan K.T.; Ruiz R.G.G.; Geldhof S.; de Groote R.P.; Koszorús Á.; Hanstorp D.; Heines M.; Heinke R.; Hens K.; Khwairakpam O.S.; Kujanpää S.; Lalanne L.; Marsh B.A.; Neyens G.; Nichols M.; Perrett H.; Pitman-Weymouth D.; Reilly J.; Sonnenschein V.; Wendt K.; Wessolek J.; Wilkins S.G.; Yang X.F.</t>
  </si>
  <si>
    <t>Xu Z.Y.; Madurga M.; Grzywacz R.; King T.T.; Algora A.; Andreyev A.N.; Benito J.; Berry T.; Borge M.J.G.; Costache C.; De Witte H.; Fijalkowska A.; Fraile L.M.; Fynbo H.O.U.; Gottardo A.; Halverson C.; Harkness-Brennan L.J.; Heideman J.; Huyse M.; Illana A.; Janiak Ł.; Judson D.S.; Korgul A.; Kurtukian-Nieto T.; Lazarus I.; Licǎ R.; Lozeva R.; Marginean N.; Marginean R.; Mazzocchi C.; Mihai C.; Mihai R.E.; Morales A.I.; Page R.D.; Pakarinen J.; Piersa-Siłkowska M.; Podolyák Z.; Sarriguren P.; Singh M.; Sotty C.; Stepaniuk M.; Tengblad O.; Turturica A.; Van Duppen P.; Vedia V.; Viñals S.; Warr N.; Yokoyama R.; Yuan C.X.</t>
  </si>
  <si>
    <t>https://doi.org/10.1021/acsphotonics.2c01130</t>
  </si>
  <si>
    <t>Magnesium-Vacancy Optical Centers in Diamond</t>
  </si>
  <si>
    <t>Voltage scanning and technical upgrades at the Collinear Resonance Ionization Spectroscopy experiment</t>
  </si>
  <si>
    <t>https://doi.org/10.1016/j.nimb.2023.04.054</t>
  </si>
  <si>
    <t>Isomeric Excitation Energy for 99Inm from Mass Spectrometry Reveals Constant Trend Next to Doubly Magic 100Sn</t>
  </si>
  <si>
    <t>https://doi.org/10.1103/PhysRevLett.131.022502</t>
  </si>
  <si>
    <t>Benchmark evaluation for a single frequency continuous wave OPO seeded pulsed dye amplifier for high-resolution laser spectroscopy</t>
  </si>
  <si>
    <t>https://doi.org/10.1117/12.2646665</t>
  </si>
  <si>
    <t>Proceedings Volume 12399, Solid State Lasers XXXII: Technology and Devices; 123990M</t>
  </si>
  <si>
    <t>A multi-reflection time-of-flight mass spectrometer for the offline ion source of the PUMA experiment</t>
  </si>
  <si>
    <t>https://doi.org/10.1016/j.ijms.2023.117166</t>
  </si>
  <si>
    <t>International Journal of Mass Spectrometry, Vol 495, 2024, 117166</t>
  </si>
  <si>
    <t>133In: A Rosetta Stone for Decays of r-Process Nuclei</t>
  </si>
  <si>
    <t>https://doi.org/10.1103/PhysRevLett.131.022501</t>
  </si>
  <si>
    <t>Phys. Rev. Lett. 131, 022501</t>
  </si>
  <si>
    <t>M. Athanasakis-Kaklamanakis</t>
  </si>
  <si>
    <t>E. Corte</t>
  </si>
  <si>
    <t>M. Schlaich</t>
  </si>
  <si>
    <t>M. Urquiza-Gonzalez</t>
  </si>
  <si>
    <t>Z.Y. Xu</t>
  </si>
  <si>
    <t>L. Nies et al.</t>
  </si>
  <si>
    <t>Phys. Rev. Lett. 131, 222503 (2023) </t>
  </si>
  <si>
    <t>Sandro Kraemer et al.</t>
  </si>
  <si>
    <t>S. Lechner et al.</t>
  </si>
  <si>
    <t>PLB 847 (2023) 138278</t>
  </si>
  <si>
    <t xml:space="preserve">S.J. Freeman </t>
  </si>
  <si>
    <t>Acta Physica Polonica B 16 (2023) 4 A19</t>
  </si>
  <si>
    <t>M. Schuett et al.</t>
  </si>
  <si>
    <t xml:space="preserve">Proceedings of 14th International Particle Accelerator Conference (IPAC'23) JACoW IPAC2023 (2023) TUPA050 </t>
  </si>
  <si>
    <t>Phys. Rev. Lett. 131, 202501 (2023) </t>
  </si>
  <si>
    <t>Phys. Rev. Lett. 131, 222502 (2023) </t>
  </si>
  <si>
    <t>J. G. Cubiss et al</t>
  </si>
  <si>
    <t>P. Plattner et al.</t>
  </si>
  <si>
    <t>J. Resta-López</t>
  </si>
  <si>
    <t>S. Lechner</t>
  </si>
  <si>
    <t>P. Plattner</t>
  </si>
  <si>
    <t>J.G. Cubiss</t>
  </si>
  <si>
    <t>Proc.Roy.Soc.Lond.A 479 (2023) 2273, 20230075</t>
  </si>
  <si>
    <t>Enhancing the performance of solenoidal spectrometers for inverse reactions</t>
  </si>
  <si>
    <t>https://doi.org/10.1098/rspa.2023.0075</t>
  </si>
  <si>
    <t>https://doi.org/10.5506/APhysPolBSupp.16.4-A19</t>
  </si>
  <si>
    <t xml:space="preserve">Transfer Reactions with Solenoidal Spectrometers </t>
  </si>
  <si>
    <t>A setup for vacuum-ultraviolet spectroscopy of the 229Th low-energy isomer</t>
  </si>
  <si>
    <t>https://doi.org/10.1016/j.nimb.2023.05.029</t>
  </si>
  <si>
    <t>NUCL INSTRUM METH B, Vol 542 (2023)P1-3</t>
  </si>
  <si>
    <t>Deformation versus Sphericity in the Ground States of the Lightest Gold Isotopes</t>
  </si>
  <si>
    <t>https://doi.org/10.1103/PhysRevLett.131.202501</t>
  </si>
  <si>
    <t>Further Evidence for Shape Coexistence in 79Znm near Doubly Magic 78Ni</t>
  </si>
  <si>
    <t>https://doi.org/10.1103/PhysRevLett.131.222503</t>
  </si>
  <si>
    <t>Nuclear Charge Radius of 26mAl and Its Implication for Vud in the Quark Mixing Matrix</t>
  </si>
  <si>
    <t>https://doi.org/10.1103/PhysRevLett.131.222502</t>
  </si>
  <si>
    <t>Electromagnetic moments of the antimony isotopes 112−133Sb</t>
  </si>
  <si>
    <t>https://doi.org/10.1016/j.physletb.2023.138278</t>
  </si>
  <si>
    <t xml:space="preserve"> DOI: 10.18429/JACoW-IPAC2023-TUPA050</t>
  </si>
  <si>
    <t>Commissioning of the RFQcb at the Isolde Offline 2 target test facility</t>
  </si>
  <si>
    <t>https://doi.org/10.18429/JACoW-IPAC2023-TUPA081</t>
  </si>
  <si>
    <t>Design of a compact superconducting recoil Separator for HIE-ISOLDE</t>
  </si>
  <si>
    <t>Sandipan Sen, Xi Zhang, Lukasz Rogal, Juliana Schell, Gerhard Wilde, Blazej Grabowski, Sergiy V. Divinski</t>
  </si>
  <si>
    <t>Sc diffusion in HCP high entropy alloys: Chemical complexity vs. atomic strains</t>
  </si>
  <si>
    <t>Scripta Materialia</t>
  </si>
  <si>
    <t>IS656</t>
  </si>
  <si>
    <t>Felix Dunkel</t>
  </si>
  <si>
    <t>University of Cologne, Germany</t>
  </si>
  <si>
    <t>J. Jolie/C. Fransen</t>
  </si>
  <si>
    <t>IS715</t>
  </si>
  <si>
    <t>Yens Elskens</t>
  </si>
  <si>
    <t>Spectroscopy of Stable and Radioactive Negative Ions</t>
  </si>
  <si>
    <t>Dag Hanstorp</t>
  </si>
  <si>
    <t>https://gupea.ub.gu.se/handle/2077/75503</t>
  </si>
  <si>
    <t>Atomic Physics, ISOLDE, CERN, Electron Correlation, Electron Affinity, Photodetachment, Negative Ions, Anions, Radioisotopes, Laser Photodetachment Spectroscopy, Resonance Ionization, Neutral Particle Detection, Wigner Threshold Law, Molecular Dissociation, RFQcb, DESIREE, Radiative Lifetimes.</t>
  </si>
  <si>
    <t>Z.Y. Zu</t>
  </si>
  <si>
    <t>IS732</t>
  </si>
  <si>
    <t xml:space="preserve">Franziska Maier </t>
  </si>
  <si>
    <t xml:space="preserve">Advancements in MR-ToF Technology and Implementation of Doppler and Sympathetic Cooling for the Study of Radioactive Ions </t>
  </si>
  <si>
    <t>https://nbn-resolving.org/urn:nbn:de:gbv:9-opus-87532</t>
  </si>
  <si>
    <t>K. Kulesz, R. Engel, R. Jolivet, M. Kowalska</t>
  </si>
  <si>
    <t>A numerical study of the anisotropic distribution of γ-ray emission from oriented 129m,131m,133mXe</t>
  </si>
  <si>
    <t>Meas. Sci. Technol. 35 (2024) 025027</t>
  </si>
  <si>
    <t>https://doi.org/10.1088/1361-6501/acfe30</t>
  </si>
  <si>
    <t>gamma-MRI, oriented nuclei</t>
  </si>
  <si>
    <t>Ilaria Michelon</t>
  </si>
  <si>
    <t>Magdalena Kowalska</t>
  </si>
  <si>
    <t>Daniel Paulitsch</t>
  </si>
  <si>
    <t>University of Innsbruck</t>
  </si>
  <si>
    <t>Emmerich Kneringer</t>
  </si>
  <si>
    <t>Mark Bissell</t>
  </si>
  <si>
    <t>IS691, gamma-MRI</t>
  </si>
  <si>
    <t>M. Chojnacki</t>
  </si>
  <si>
    <t>Jared Croese</t>
  </si>
  <si>
    <t>Accurate and Precise Nuclear Magnetic Moments of Radioactive Nuclei for β-NMR</t>
  </si>
  <si>
    <t>10.13097/archive-ouverte/unige:172023</t>
  </si>
  <si>
    <t>beta-NMR, DNA</t>
  </si>
  <si>
    <t>UNIGE</t>
  </si>
  <si>
    <t>IS666</t>
  </si>
  <si>
    <t>Katarzyna Dziubinska-Kuehn</t>
  </si>
  <si>
    <t>Rational design of solvents: ionic liquids and deep eutectic solvents with water doping</t>
  </si>
  <si>
    <t>J. Matysik, M. Kowalska</t>
  </si>
  <si>
    <t>https://katalog.ub.uni-leipzig.de/Record/0-1861176651</t>
  </si>
  <si>
    <t>NMR, ionic liquids</t>
  </si>
  <si>
    <t>Uni Leipzig</t>
  </si>
  <si>
    <t>Karolina Kulesz</t>
  </si>
  <si>
    <t>GAMMA-MRI: Towards a Novel Clinical Imaging Modality Using Long-lived Aligned Gamma Emitters</t>
  </si>
  <si>
    <t>10.13097/archive-ouverte/unige:172303</t>
  </si>
  <si>
    <t>gamma-MRI, mXe</t>
  </si>
  <si>
    <t>https://cds.cern.ch/record/2883285</t>
  </si>
  <si>
    <t>Samuel Lecanuet</t>
  </si>
  <si>
    <t>Université de Bordeaux</t>
  </si>
  <si>
    <t>M. Versteegen, B. Blank</t>
  </si>
  <si>
    <t>Weak interaction study in the decay of 32Ar</t>
  </si>
  <si>
    <t>X. Fléchard, B. Blank</t>
  </si>
  <si>
    <t>https://www.theses.fr/2023NORMC203</t>
  </si>
  <si>
    <t>weak interaction</t>
  </si>
  <si>
    <t>Normandie Université</t>
  </si>
  <si>
    <t>Nucl. Instrum. Meth. A1050 (2023) 168159</t>
  </si>
  <si>
    <t>WISArD</t>
  </si>
  <si>
    <t>P. Schaaf and D. Zyabkin</t>
  </si>
  <si>
    <t>Mössbauer spectroscopy</t>
  </si>
  <si>
    <t>Chapter</t>
  </si>
  <si>
    <t>https://doi.org/10.1016/B978-0-323-90800-9.00137-2</t>
  </si>
  <si>
    <t>Encyclopedia of Condensed Matter Physics (Second Edition)</t>
  </si>
  <si>
    <t>Michaela Blum</t>
  </si>
  <si>
    <t>TU Ilmenau</t>
  </si>
  <si>
    <t>LOI250</t>
  </si>
  <si>
    <t>Thien Thanh Dang</t>
  </si>
  <si>
    <t>University of Duisburg-Essen, Germany</t>
  </si>
  <si>
    <t>Doru C. Lupascu</t>
  </si>
  <si>
    <t>Ian Chang Jie Yap</t>
  </si>
  <si>
    <t>Thien Thanh Dang et al.</t>
  </si>
  <si>
    <t>The Local Exploration of Magnetic Field Effects in Semiconductors</t>
  </si>
  <si>
    <t>Crystals 12(4):560</t>
  </si>
  <si>
    <t>DOI: 10.3390/cryst12040560</t>
  </si>
  <si>
    <t>Perturbed Angular Correlation</t>
  </si>
  <si>
    <t>Marianna Tosato</t>
  </si>
  <si>
    <t>Marianna Tosato et al., Thien Thanh Dang</t>
  </si>
  <si>
    <t>Towards in vivo applications of 111Ag perturbed angular correlation of γ-rays (PAC) spectroscopy</t>
  </si>
  <si>
    <t>Applied Radiation and Isotopes; Volume 190, December 2022, 110508</t>
  </si>
  <si>
    <t>DOI: 10.1016/j.apradiso.2022.110508</t>
  </si>
  <si>
    <t xml:space="preserve">Zeyad H. Nafaee </t>
  </si>
  <si>
    <t>Zeyad H. Nafaee et al., Thien Thanh Dang</t>
  </si>
  <si>
    <t>Revisiting the hydrolysis of ampicillin catalyzed by Temoneira‐1 β ‐lactamase, and the effect of Ni( II ), Cd( II ) and Hg( II )</t>
  </si>
  <si>
    <t>Protein Science.2023;32:e4809</t>
  </si>
  <si>
    <t>https://doi.org/10.1002/pro.4809</t>
  </si>
  <si>
    <t>Juliana Heiniger-Schell</t>
  </si>
  <si>
    <t xml:space="preserve">Juliana Heiniger-Schell et al., Thien Thanh Dang </t>
  </si>
  <si>
    <t>Temperature Dependence of the Hyperfine Magnetic Field at Fe Sites in Ba-Doped BiFeO 3 Thin Films Studied by Emission Mössbauer Spectroscopy</t>
  </si>
  <si>
    <t>Crystals 13(5):724</t>
  </si>
  <si>
    <t>DOI: 10.3390/cryst13050724</t>
  </si>
  <si>
    <t>A. Vantomme, L. Pereira, U. Wahl</t>
  </si>
  <si>
    <t>Kirill Danilov</t>
  </si>
  <si>
    <t>Electron Emission Channeling for lattice location of radioactive isotopes in single crystals: Improvements from a Timepix3 quad detector and new PyFDD data analysis software</t>
  </si>
  <si>
    <t>https://arxiv.org/abs/2310.16178</t>
  </si>
  <si>
    <t>emission channeling, lattice location, position-sensitive detectors, fit routines</t>
  </si>
  <si>
    <t>ACS Photonics 10 (2023) 101-110</t>
  </si>
  <si>
    <t>Laser spectroscopy of radioactive molecules for future searches of new physics</t>
  </si>
  <si>
    <t>Gerda Neyens, Agi Koszorús</t>
  </si>
  <si>
    <t>https://cds.cern.ch/record/2875436</t>
  </si>
  <si>
    <t>Radioactive molecules, Laser spectrscopy</t>
  </si>
  <si>
    <t>Carlos Mario Fajardo Zambrano</t>
  </si>
  <si>
    <t>Osama Ahmad</t>
  </si>
  <si>
    <t>C. Schweiger</t>
  </si>
  <si>
    <t>P. Giesel</t>
  </si>
  <si>
    <t>Journal</t>
  </si>
  <si>
    <t>https://cds.cern.ch/record/2880052?ln=en</t>
  </si>
  <si>
    <t>nuclear structure, nuclear shell model, shape coexistence, high-precision mass spectrometry</t>
  </si>
  <si>
    <t>IS661/ISOLTRAP</t>
  </si>
  <si>
    <t>Phys. Rev. Lett. 131, 022502 (2023)</t>
  </si>
  <si>
    <t>https://cds.cern.ch/record/2862579</t>
  </si>
  <si>
    <t>nuclear structure, nuclear shell model, ab initio theory, high-precision mass spectrometry</t>
  </si>
  <si>
    <t>https://cds.cern.ch/record/28490</t>
  </si>
  <si>
    <t>nuclear structure, nuclear binding energy, mass filters, high-precision mass spectrometry</t>
  </si>
  <si>
    <t>Lukas Nies</t>
  </si>
  <si>
    <t>Nuclear Structure Near Doubly-Magic Nuclei</t>
  </si>
  <si>
    <t>tba</t>
  </si>
  <si>
    <t>Nuclear Structure, High-Precision Mass Spectrometry, Ion Traps</t>
  </si>
  <si>
    <t>https://cds.cern.ch/record/2883911 https://arxiv.org/abs/2206.08670</t>
  </si>
  <si>
    <t>CERN-THESIS-2023-296</t>
  </si>
  <si>
    <t>Natalia Sokołowska</t>
  </si>
  <si>
    <t>Marek Pfützner</t>
  </si>
  <si>
    <t>https://depotuw.ceon.pl/handle/item/4675</t>
  </si>
  <si>
    <t>-</t>
  </si>
  <si>
    <t>beta decay, delayed emission of charged particles, TPC detector</t>
  </si>
  <si>
    <t>Study of delayed emission of charged particles in the beta decay of 11Be</t>
  </si>
  <si>
    <t>TAS, IS722</t>
  </si>
  <si>
    <t>Angie-Carolina Fonseca</t>
  </si>
  <si>
    <t>IFIC- CSIC, Valencia</t>
  </si>
  <si>
    <t>IS570</t>
  </si>
  <si>
    <t>E. Nácher, S. Parra, J.A. Briz, P. Aguilera, J. Agramunt, A. Algora, T. Berry, M.J.G. Borge, M. Carmona, L.M. Fraile, E. Ganioglu, W. Gelletly, V. Guadilla, A. Illana, R. Lică, I. Marroquín, F. Molina, A.I. Morales, N. Orce, S.E.J. Orrigo, A. Perea, J. Romero, B. Rubio, C. Sotty, J.L. Taín, O. Tengblad and A. Tolosa for the IS570 collaboration.</t>
  </si>
  <si>
    <t>Proc. of Nuclear Physics in Astrophysics - X, EPJ Web of Conferences 279, 12004 (2023)</t>
  </si>
  <si>
    <t>https://doi.org/10.1051/epjconf/202327912004</t>
  </si>
  <si>
    <t>Total Absorption Spectroscopy, beta decay, X-ray bursts</t>
  </si>
  <si>
    <t>Nuclear Astrophysics, BBN</t>
  </si>
  <si>
    <t>Bose Institute/University of Calcutta</t>
  </si>
  <si>
    <t>SK Mustak Ali</t>
  </si>
  <si>
    <t>Study of nuclear reactions related to the cosmological litium problem</t>
  </si>
  <si>
    <t>H. Haas</t>
  </si>
  <si>
    <t>Temperature dependence of electric-field gradient in Zn and Cd: Replacing the T3/2 rule</t>
  </si>
  <si>
    <t>Nuclear Quadrupole Interaction</t>
  </si>
  <si>
    <t>Temperature dependence of electric-field gradient in iodine and zinc - the message of two forgotten experiments</t>
  </si>
  <si>
    <t>Proceedings journal</t>
  </si>
  <si>
    <t>Reanalyzed EFG temperature dependence for In, Sn, and Tl</t>
  </si>
  <si>
    <t>IS679 and IS738</t>
  </si>
  <si>
    <t>António Cesário</t>
  </si>
  <si>
    <t>Porto University</t>
  </si>
  <si>
    <t>Pedro Alexandre  Sousa</t>
  </si>
  <si>
    <t>Ricardo Moreira</t>
  </si>
  <si>
    <t>G. N. P.Oliveira</t>
  </si>
  <si>
    <t xml:space="preserve">G. N. P.Oliveira, P. R. Rodrigues, J. G. Correia, J.P.  Araújo, and A M. L. </t>
  </si>
  <si>
    <t>Local probing ErCrO3</t>
  </si>
  <si>
    <t>Crystals, 2023, 13(1), 54</t>
  </si>
  <si>
    <t>DOI: 10.3390/cryst13010054</t>
  </si>
  <si>
    <t>COLLAPS IS718</t>
  </si>
  <si>
    <t>Edward Matthews</t>
  </si>
  <si>
    <t>IS708</t>
  </si>
  <si>
    <t>ADD PhD's defended in 2024 based on ISOLDE research</t>
  </si>
  <si>
    <t>Ali, SM; Gupta, D; Kundalia, K; Maity, S; Saha, SK; Tengblad, O; Ovejas, JD; Perea, A; Martel, I; Cederkall, J; Park, J; Moro, AM</t>
  </si>
  <si>
    <t>Athanasakis-Kaklamanakis, M; Wilkins, SG; Lassegues, P; Lalanne, L; Reilly, JR; Ahmad, O; Au, M; Bai, SW; Berbalk, J; Bernerd, C; Borschevsky, A; Breier, AA; Chrysalidis, K; Cocolios, TE; de Groote, RP; Fajardo-Zambrano, CM; Flanagan, KT; Franchoo, S; Ruiz, RFG; Hanstorp, D; Heinke, R; Imgram, P; Koszorus, A; Kyuberis, AA; Lim, J; Liu, YC; Lynch, KM; Mcglone, A; Mei, WC; Neyens, G; Nies, L; Oleynichenko, AV; Raggio, A; Rothe, S; Skripnikov, LV; Smets, E; van den Borne, B; Warbinek, J; Wessolek, J; Yang, XF</t>
  </si>
  <si>
    <t>Bara, S; Jajcisinová, E; Cocolios, TE; Andel, B; Antalic, S; Camaiani, A; Costache, C; Dockx, K; Farooq-Smith, GJ; Kellerbauer, A; Lica, R; Lynch, KM; Marini, P; Piersa-Silkowska, M; Stegemann, ST; Stryjczyk, M; Treasa, D; Van Duppen, P</t>
  </si>
  <si>
    <t>Barbosa, MB; Correia, JG; Lorenz, K; Lopes, AML; Oliveira, GNP; Fenta, AS; Schell, J; Teixeira, R; Nogales, E; Méndez, B; Stroppa, A; Araújo, JP</t>
  </si>
  <si>
    <t>Benito, J; Fraile, LM; Korgul, A; Piersa-Silkowska, M; Jaries, A; Stryjczyk, M; Adamska, E; Alvarez-Rodríguez, R; Andreyev, AN; Barzakh, AE; Benzoni, G; Berry, T; Borge, MJG; Carmona, M; Chrysalidis, K; Costache, C; Cubiss, JG; Goodacre, TD; De Witte, H; Eronen, T; Fedorov, D; Fedosseev, VN; Fernández-Martínez, G; Fijalkowska, A; Fila, M; Fynbo, H; Galaviz, D; Galve, P; García-Díez, M; Ge, Z; Greenlees, PT; Grzywacz, R; Henrich, C; Huyse, M; Ibáñez, P; Illana, A; Janas, Z; Jolie, J; Judson, DS; Kankainen, A; Karayonchev, V; Kicinska-Habior, M; Konki, J; Kurcewicz, J; Lazarus, I; Lica, R; López-Montes, A; Lund, M; Mach, H; Madurga, M; Marginean, N; Marginean, R; Marroquín, I; Marsh, BA; Martinez, MC; Mazzocchi, C; Miernik, K; Mihai, C; Mihai, RE; Mougeot, M; Murias, JR; Nácher, E; Negret, A; Olaizola, B; Page, RD; Paulauskas, S; Pascu, S; Perea, A; Pucknell, V; Raggio, A; Rahkila, P; Raison, C; Rapisarda, E; Régis, JM; Rezynkina, K; Rotaru, F; Rothe, S; Ruotsalainen, J; Sánchez-Parcerisa, D; Sánchez-Tembleque, V; Schomacker, K; Simpson, GS; Sotty, C; Stan, L; Stanoiu, M; Tengblad, O; Turturica, A; Udias, JM; Van Duppen, P; Vedia, V; Villa-Abaunza, A; Viñals, S; Wadsworth, R; Walters, WB; Warr, N</t>
  </si>
  <si>
    <t>Chojnacki, M; Kulesz, K; Michelon, I; Azaryan, N; Barbero, E; Crepieux, B; Lica, R; Murawski, L; Ziemba, M; Piersa-Silkowska, M; Vitulova, K; Korgul, A; Jolivet, RB; Prokopowicz, R; Köster, U; Kowalska, M</t>
  </si>
  <si>
    <t>David-Bosne, E; Costa, A; Bergmann, B; Correia, JG; da Silva, MR; Burian, P; Wahl, U</t>
  </si>
  <si>
    <t>Favaretto, C; Grundler, PV; Talip, Z; Koester, U; Johnston, K; Busslinger, SD; Sprung, P; Hillhouse, CC; Eichler, R; Schibli, R; Mueller, C; van der Meulen, NP</t>
  </si>
  <si>
    <t>Jajcisinová, E; Dockx, K; Au, M; Bara, S; Cocolios, TE; Chrysalidis, K; Farooq-Smith, GJ; Fedorov, DV; Fedosseev, VN; Flanagan, KT; Heines, M; Houngbo, D; Johnson, JD; Kellerbauer, A; Kraemer, S; Marsh, BA; Popescu, L; Ramos, JP; Rothe, S; Seliverstov, MD; Sels, S; Stegemann, S; Stryjczyk, M; Verelst, V</t>
  </si>
  <si>
    <t>Jensen, EAM; Nielsen, ST; Andreyev, A; Borge, MJG; Cederkäll, J; Fraile, LM; Fynbo, HOU; Harkness-Brennan, LJ; Jonson, B; Judson, DS; Kirsebom, OS; Lica, R; Lund, MV; Madurga, M; Marginean, N; Mihai, C; Page, RD; Perea, A; Riisager, K; Tengblad, O</t>
  </si>
  <si>
    <t>Karthein, J; Ricketts, CM; Ruiz, RFG; Billowes, J; Binnersley, CL; Cocolios, TE; Dobaczewski, J; Farooq-Smith, GJ; Flanagan, KT; Georgiev, G; Gins, W; de Groote, RP; Gustafsson, FP; Holt, JD; Kanellakopoulos, A; Koszorus, A; Leimbach, D; Lynch, KM; Miyagi, T; Nazarewicz, W; Neyens, G; Reinhard, PG; Sahoo, BK; Vernon, AR; Wilkins, SG; Yang, XF; Yordanov, DT</t>
  </si>
  <si>
    <t>Khwairakpam, OS; Mancheva, R; Au, M; Bernerd, C; Centofante, L; Chrysalidis, K; Crepieux, B; Fedosseev, VN; Heinke, R; Marchi, T; Mariotti, E; Marsh, BA; Monetti, A; Nicolosi, P; Rothe, S; Scarpa, D; Schuett, M; Stora, T; Andrighetto, A; Manzolaro, M</t>
  </si>
  <si>
    <t>Lechner, S; Sels, S; Belosevic, I; Buchinger, F; Fischer, P; Kanitz, C; Lagaki, V; Maier, FM; Plattner, P; Schweikhard, L; Vilen, M; Malbrunot-Ettenauer, S</t>
  </si>
  <si>
    <t>Mamis, E; Duchemin, C; Berlin, V; Bernerd, C; Bovigny, M; Chevallay, E; Crepieux, B; Gadelshin, VM; Heinke, R; Hernandez, RM; Johnson, JD; Kalnina, P; Koliatos, A; Lambert, L; Rossel, RE; Rothe, S; Thiboud, J; Weber, F; Wendt, K; Zabolockis, RJ; Pajuste, E; Stora, T</t>
  </si>
  <si>
    <t>Müller, P; Kaufmann, S; Miyagi, T; Billowes, J; Bissell, ML; Blaum, K; Cheal, B; Ruiz, RFG; Gins, W; Gorges, C; Heylen, H; Kanellakopoulos, A; Malbrunot-Ettenauer, S; Neugart, R; Neyens, G; Nörtershäuser, W; Ratajczyk, T; Rodríguez, LV; Sánchez, R; Sailer, S; Schwenk, A; Wehner, L; Wraith, C; Xie, L; Xu, ZY; Yang, X; Yordanov, DT</t>
  </si>
  <si>
    <t>Rocha-Rodrigues, P; Miranda, IP; Santos, SSM; Oliveira, GNP; Leal, T; Marcondes, ML; Correia, JG; Assali, LVC; Petrilli, HM; Lopes, AML; Araújo, JP</t>
  </si>
  <si>
    <t>Sokolowska, N; Guadilla, V; Mazzocchi, C; Ahmed, R; Borge, MJG; Cardella, G; Ciemny, AA; Cosentino, LG; De Filippo, E; Fedosseev, V; Fijalkowska, A; Fraile, LM; Geraci, E; Giska, A; Gnoffo, B; Granados, C; Janas, Z; Janiak, L; Johnston, K; Kaminski, G; Korgul, A; Kubiela, A; Maiolino, C; Marsh, B; Martorana, NS; Miernik, K; Molkanov, P; Ovejas, JD; Pagano, E; Pirrone, S; Pomorski, M; Quynh, AM; Riisager, K; Russo, A; Russotto, P; Swiercz, A; Viñals, S; Wilkins, S; Pfützner, M</t>
  </si>
  <si>
    <t>Spartá, R; DiPietro, A; Figuera, P; Tengblad, O; Moro, AM; Lei, J; Martel, I; Garcia, JPF; Acosta, L; Borge, MJG; Cederkäll, J; Davinson, T; Diana, B; Ovejas, JD; Fraile, LM; Galaviz, D; Jensen, JH; Jonson, B; La Cognata, M; Lattuada, M; Perea, A; Benitez, AMS; Soic, N; Onses, SV</t>
  </si>
  <si>
    <t>Távora, VG; Ovejas, JD; Martel, I; Keeley, N; Acosta, L; Borge, MJG; Tengblad, O; Arokiaraj, AA; Babo, M; Cederkall, J; Ceylan, N; Di Pietro, A; Fernández-García, JP; Figuera, P; Fraile, LM; Fynbo, HOU; Galaviz, D; García-Ramos, C; Honório, R; Jensen, JH; Jonson, B; Kemper, KW; Knyazev, A; Kotak, R; Kurtukian-Nieto, T; Madurga, M; Marquínez-Durán, G; Munch, M; Orduz, AK; Park, J; Peralta, L; Perea, A; Pérez-Alvarez, T; Raabe, R; Renaud, M; Riisager, K; Rusek, K; Sánchez-Benítez, AM; Sánchez-Segovia, J; Teubig, P; Viñals, S; Wolinska-Cichocka, M; Wolski, R; Yang, J</t>
  </si>
  <si>
    <t>Thirolf, PG; Kraemer, S; Moritz, D; Scharl, K</t>
  </si>
  <si>
    <t>Veselsky, M; Rubovic, P; Petousis, V; da Luz, HN; Burian, P; Mánek, P; Meduna, L; Smolyanskiy, P; Raabe, R; Camaiani, A; Klimo, J; Poleshchuk, O; Youssef, A; Ceulemans, A; Latif, M; Jandel, M; Bírová, M; Herzán, A; Spacek, A; Venhart, M; Pellegriti, MG; Andreyev, AN; Souliotis, GA; Page, C; Lica, R</t>
  </si>
  <si>
    <t>Wahl, U; Correia, JG; Costa, A; Lamelas, A; Amaral, V; Johnston, K; Magchiels, G; Tunhuma, SM; Vantomme, A; Pereira, LMC</t>
  </si>
  <si>
    <t>Wang, S; Kanellakopoulos, A; Yang, X; Bai, S; Billowes, J; Bissell, ML; Blaum, K; Cheal, B; Devlin, CS; Ruiz, RFG; Han, J; Heylen, H; Kaufmann, S; König, K; Koszorús, A; Lechner, S; Malbrunot-Ettenauer, S; Nazarewicz, W; Neugart, R; Neyens, G; Nörtershäuser, W; Ratajczyk, T; Reinhard, PG; Rodríguez, LV; Sels, S; Xie, L; Xu, ZY; Yordanov, DT; Yu, Y</t>
  </si>
  <si>
    <t>Xu, ZY; Grzywacz, R; Gottardo, A; Madurga, M; Alonso, IM; Andreyev, AN; Benzoni, G; Borge, MJG; Cap, T; Costache, C; De Witte, H; Dimitrov, BI; Escher, JE; Fijalkowska, A; Fraile, LM; Franchoo, S; Fynbo, HOU; Gonsalves, BC; Gross, CJ; Harkness-Brennan, LJ; Heideman, J; Huyse, M; Judson, DS; Kawano, T; King, TT; Kisyov, S; Kolos, K; Korgul, A; Lazarus, I; Lica, R; Liu, ML; Lynch, L; Marginean, N; Marginean, R; Mazzocchi, C; Mengoni, D; Mihai, C; Morales, AI; Page, RD; Pakarinen, J; Paulauskas, SV; Perea, A; Piersa-Silkowska, M; Podolyak, ZS; Sotty, CH; Taylor, S; Tengblad, O; Van Duppen, P; Vedia, V; Verney, D; Warr, N; Yuan, CX</t>
  </si>
  <si>
    <t>Yue, Z; Andreyev, AN; Barzakh, AE; Borzov, IN; Cubiss, JG; Algora, A; Au, M; Balogh, M; Bara, S; Bark, RA; Bernerd, C; Borge, MJG; Brugnara, D; Chrysalidis, K; Cocolios, TE; De Witte, H; Favier, Z; Fraile, LM; Fynbo, HOU; Gottardo, A; Grzywacz, R; Heinke, R; Illanaj, A; Jones, PM; Judson, DS; Korgul, A; Köster, U; Labiche, M; Le, L; Lica, R; Madurga, M; Margineans, N; Marsh, B; Mihai, C; Nácher, E; Neacsu, C; Nita, C; Olaizola, B; Orcet, JN; Page, CAA; Page, RD; Pakarinen, J; Papadakis, P; Penyazkov, G; Perea, A; Piersa-Silkowska, M; Podolyák, Z; Prosnyak, SD; Reis, E; Rothe, S; Sedlak, M; Skripnikov, LV; Sotty, C; Stegemann, S; Tengblad, O; Tolokonnikov, SV; Udías, JM; Van Duppen, P; Warr, N; Wojtaczka, W</t>
  </si>
  <si>
    <t>Yue, Z; Barzakh, AE; Andreyev, AN; Borzov, IN; Cubiss, JG; Algora, A; Au, M; Balogh, M; Bara, S; Bark, RA; Bernerd, C; Brugnara, D; Chrysalidis, K; Cocolios, TE; De Witte, H; Favier, Z; Fraile, LM; Fynbo, HOU; Gottardo, A; Borge, MJG; Grzywacz, R; Heinke, R; Illana, A; Jones, PM; Judson, DS; Korgul, A; Köster, U; Labiche, M; Le, L; Lica, R; Madurga, M; Marginean, N; Marsh, BA; Mihai, C; Nácher, E; Neacsu, C; Nita, C; Olaizola, B; Orce, JN; Page, CAA; Page, RD; Pakarinen, J; Papadakis, P; Perea, A; Piersa-Silkowska, M; Podolyák, Z; Reis, E; Rothe, S; Sedlak, M; Sotty, C; Stegemann, S; Tengblad, O; Tolokonnikov, SV; Udías, JM; Van Duppen, P; Warr, N; Wojtaczka, W; IDS Collaboration</t>
  </si>
  <si>
    <t>Study of the 7Be(d,3He)6Li* reaction at 5 MeV/u</t>
  </si>
  <si>
    <t>β decay of the ground state and of a low-lying isomer in 216 Bi</t>
  </si>
  <si>
    <t>Radiative lifetime of the A 2Π 1 / 2 state in RaF with relevance to laser cooling</t>
  </si>
  <si>
    <t>Half-life determination of 215 At and 221 Ra with high-purity radioactive ion beams</t>
  </si>
  <si>
    <t>Contactless doping characterization of Ga2O3 using acceptor Cd probes (vol 12, 14584, 2022)</t>
  </si>
  <si>
    <t>Detailed structure of 131Sn populated in the β decay of isomerically purified 131In states</t>
  </si>
  <si>
    <t>Studies of reflection asymmetry in heavy nuclei</t>
  </si>
  <si>
    <t>Production of 129mXe and 131mXe via neutron activation of 128Xe and 130Xe at ILL-RHF and NCBJ-MARIA high-flux reactors</t>
  </si>
  <si>
    <t>Terbium-149 production: a focus on yield and quality improvement towards preclinical application</t>
  </si>
  <si>
    <t>Production study of Fr, Ra and Ac radioactive ion beams at ISOLDE, CERN</t>
  </si>
  <si>
    <t>Detailed study of the decay of 21Mg</t>
  </si>
  <si>
    <t>Electromagnetic properties of indium isotopes illuminate the doubly magic character of 100Sn</t>
  </si>
  <si>
    <t>The SPES laser ion source: Time structure, laser enhancement and efficiency measurements with gallium at ISOLDE Offline 2</t>
  </si>
  <si>
    <t>Simulations of a cryogenic, buffer-gas filled Paul trap for low-emittance ion bunches</t>
  </si>
  <si>
    <t>Target Development towards First Production of High-Molar- Activity 44gSc and 47Sc by Mass Separation at CERN-MEDICIS</t>
  </si>
  <si>
    <t>Electromagnetic moments of the odd-mass nickel isotopes 59-67Ni</t>
  </si>
  <si>
    <t>Probing Ca 3 Ti 2 O 7 crystal structure at the atomic level: Insights from perturbed angular correlation spectroscopy and ab initio studies</t>
  </si>
  <si>
    <t>Decay study of 11Be with an optical time-projection chamber</t>
  </si>
  <si>
    <t>8B reaction dynamics researched at HIE-ISOLDE</t>
  </si>
  <si>
    <t>Strong coupling effects on near-barrier 15C+208Pb elastic scattering</t>
  </si>
  <si>
    <t>The thorium isomer 229mTh: review of status and perspectives after more than 50 years of research</t>
  </si>
  <si>
    <t>Determination of fission barrier height of 210Fr and 210Ra via neutron measurement</t>
  </si>
  <si>
    <t>Structural formation yield of GeV centers from implanted Ge in diamond</t>
  </si>
  <si>
    <t>Nuclear charge radii of germanium isotopes around N=40</t>
  </si>
  <si>
    <t>Compound-Nucleus and Doorway-State Decays of β-Delayed Neutron Emitters 51,52,53 K</t>
  </si>
  <si>
    <t>Magnetic moments of thallium isotopes in the vicinity of magic N=126</t>
  </si>
  <si>
    <t>Charge radii of thallium isotopes near the N=126 shell closure</t>
  </si>
  <si>
    <t>Ali, SM</t>
  </si>
  <si>
    <t>; Andreyev, AN; Blazhev, A; Lica, R; Naidja, H; Stryjczyk, M; Van Duppen, P; Algora, A; Antalic, S; Barzakh, A; Benito, J; Benzoni, G; Berry, T; Borge, MJG; Chrysalidis, K; Clisu, C; Costache, C; Cubiss, JG; De Witte, H; Fedorov, DV; Fedosseev, VN; Fraile, LM; Fynbo, HOU; Greenlees, PT; Harkness-Brennan, LJ; Huyse, M; Illana, A; Jolie, J; Judson, DS; Konki, J; Lazarus, I; Madurga, M; Marginean, N; Marginean, R; Marsh, BA; Mihai, C; Molkanov, PL; Mosat, P; Murias, JR; Nacher, E; Negret, A; Page, RD; Pascu, S; Perea, A; Pucknell, V; Rahkila, P; Rapisarda, E; Rezynkina, K; Sanchez-Tembleque, V; Schomacker, K; Seliverstov, MD; Sotty, C; Stan, L; Suerder, C; Tengblad, O; Vedia, V; Vinals, S; Wadsworth, R; Warr, N</t>
  </si>
  <si>
    <t>Bara, S</t>
  </si>
  <si>
    <t>Athanasakis-Kaklamanakis, M</t>
  </si>
  <si>
    <t>Barbosa, MB</t>
  </si>
  <si>
    <t>Benito, J</t>
  </si>
  <si>
    <t>Chojnacki, M</t>
  </si>
  <si>
    <t>David-Bosne, E</t>
  </si>
  <si>
    <t>Favaretto, C</t>
  </si>
  <si>
    <t>Jensen, EAM</t>
  </si>
  <si>
    <t>Jajcisinová, E</t>
  </si>
  <si>
    <t>Khwairakpam, OS</t>
  </si>
  <si>
    <t>Mamis, E</t>
  </si>
  <si>
    <t>Müller, P</t>
  </si>
  <si>
    <t>Rocha-Rodrigues, P</t>
  </si>
  <si>
    <t>Sokolowska, N</t>
  </si>
  <si>
    <t>Spartá, R</t>
  </si>
  <si>
    <t>Távora, VG</t>
  </si>
  <si>
    <t>Veselsky, M</t>
  </si>
  <si>
    <t>Thirolf, PG</t>
  </si>
  <si>
    <t>Wahl, U</t>
  </si>
  <si>
    <t>Wang, S</t>
  </si>
  <si>
    <t>Xu, ZY</t>
  </si>
  <si>
    <t>Yue, Z</t>
  </si>
  <si>
    <t>http://dx.doi.org/10.1016/j.physletb.2024.138673</t>
  </si>
  <si>
    <t>http://dx.doi.org/10.1103/PhysRevC.109.064321</t>
  </si>
  <si>
    <t>http://dx.doi.org/10.1103/PhysRevA.110.L010802</t>
  </si>
  <si>
    <t>http://dx.doi.org/10.1016/j.apradiso.2024.111289</t>
  </si>
  <si>
    <t>http://dx.doi.org/10.1038/s41598-024-56764-1</t>
  </si>
  <si>
    <t>http://dx.doi.org/10.1103/PhysRevC.110.014328</t>
  </si>
  <si>
    <t>http://dx.doi.org/10.1088/1402-4896/ad22c9</t>
  </si>
  <si>
    <t>http://dx.doi.org/10.1016/j.apradiso.2024.111174</t>
  </si>
  <si>
    <t>http://dx.doi.org/10.1016/j.nima.2023.169016</t>
  </si>
  <si>
    <t>http://dx.doi.org/10.1038/s41598-024-53610-2</t>
  </si>
  <si>
    <t>http://dx.doi.org/10.1038/s41598-024-60331-z</t>
  </si>
  <si>
    <t>http://dx.doi.org/10.1140/epja/s10050-024-01376-6</t>
  </si>
  <si>
    <t>http://dx.doi.org/10.1038/s41567-024-02612-y</t>
  </si>
  <si>
    <t>http://dx.doi.org/10.1016/j.nimb.2024.165249</t>
  </si>
  <si>
    <t>http://dx.doi.org/10.1016/j.nima.2024.169471</t>
  </si>
  <si>
    <t>http://dx.doi.org/10.3390/ph17030390</t>
  </si>
  <si>
    <t>http://dx.doi.org/10.1016/j.physletb.2024.138737</t>
  </si>
  <si>
    <t>http://dx.doi.org/10.1103/PhysRevB.109.224101</t>
  </si>
  <si>
    <t>http://dx.doi.org/10.1103/PhysRevC.110.034328</t>
  </si>
  <si>
    <t>http://dx.doi.org/10.1393/ncc/i2024-24034-y</t>
  </si>
  <si>
    <t>http://dx.doi.org/10.1016/j.physletb.2024.138770</t>
  </si>
  <si>
    <t>http://dx.doi.org/10.1140/epjs/s11734-024-01098-2</t>
  </si>
  <si>
    <t>http://dx.doi.org/10.1103/PhysRevC.109.014618</t>
  </si>
  <si>
    <t>http://dx.doi.org/10.1088/2633-4356/ad4b8d</t>
  </si>
  <si>
    <t>http://dx.doi.org/10.1016/j.physletb.2024.138867</t>
  </si>
  <si>
    <t>http://dx.doi.org/10.1103/PhysRevLett.133.042501</t>
  </si>
  <si>
    <t>http://dx.doi.org/10.1016/j.physletb.2024.138452</t>
  </si>
  <si>
    <t>http://dx.doi.org/10.1103/PhysRevC.110.034315</t>
  </si>
  <si>
    <t>Phys. Lett. B Vol 853</t>
  </si>
  <si>
    <t>Phys. Rev. C Vol 109 Issue 6</t>
  </si>
  <si>
    <t>Phys. Rev. A Vol 110 issue 1</t>
  </si>
  <si>
    <t>Appl. Radiat. Isot. Vol 208</t>
  </si>
  <si>
    <t>Sci Rep Vol 14 issue 1</t>
  </si>
  <si>
    <t>Phys. Rev. C Vol 110 issue 1</t>
  </si>
  <si>
    <t>Phys. Scr. Vol 99 issue 3</t>
  </si>
  <si>
    <t>Appl. Radiat. Isot. Vol 205</t>
  </si>
  <si>
    <t>Sci Rep Vol 14  issue 1</t>
  </si>
  <si>
    <t>Eur. Phys. J. A Vol 60 issue 7</t>
  </si>
  <si>
    <t>Nat. Phys. Vol 20 issue 11</t>
  </si>
  <si>
    <t>Nucl. Instrum. Methods Phys. Res. Sect. B-Beam Interact. Mater. Atoms Vol 548</t>
  </si>
  <si>
    <t>Nucl. Instrum. Methods Phys. Res. Sect. A-Accel. Spectrom. Dect. Assoc. Equip. Vol 1065</t>
  </si>
  <si>
    <t>Pharmaceuticals Vol 17 issue 3</t>
  </si>
  <si>
    <t>Phys. Lett. B Vol 854</t>
  </si>
  <si>
    <t>Phys. Rev. B Vol 109 issue 22</t>
  </si>
  <si>
    <t>Phys. Rev. C Vol 110 issue 3</t>
  </si>
  <si>
    <t>Nuovo Cim. C-Colloq. Commun. Phys. Vol 47 issue 2</t>
  </si>
  <si>
    <t>Phys. Lett. B Vol 855</t>
  </si>
  <si>
    <t>Eur. Phys. J.-Spec. Top. Vol 233 issue 5</t>
  </si>
  <si>
    <t>Phys. Rev. C Vol 109 issue 1</t>
  </si>
  <si>
    <t>Phys. Lett. B Vol 856</t>
  </si>
  <si>
    <t>Phys. Rev. Lett. Vol 133 issue 4</t>
  </si>
  <si>
    <t>Phys. Lett. B Vol 849</t>
  </si>
  <si>
    <t>Llanos-Expósito M.; Fraile L.M.; Benito J.; Acosta J.; Algora A.; Andel B.; Andreyev A.N.; Antalic S.; Bark R.A.; Bernerd C.; Bernier N.; Bhengu B.; Bittner D.; Borge M.J.G.; Briz J.A.; Chrysalidis K.; Cocolios T.E.; Costache C.; Cubiss J.G.; De Witte H.; Encina N.; Esmaylzadeh A.; Favier Z.; Fernández D.; Ferrera C.; Fynbo H.O.U.; García-Távora V.; Georgiev G.; Górska M.; Heinke R.; Herraiz J.L.; Illana A.; Jones P.; Judson D.S.; Jungclaus A.; Karny M.; Korgul A.; Köster U.; Kröll Th.; Labiche M.; Lalkovski S.; Lesch B.; Ley M.; Lică R.; Madurga M.; Mărginean N.; Marsh B.A.; Miernik K.; Mihai C.; Mikolajczuk M.; Mišt J.; Murias J.R.; Nácher E.; Neacsu C.; Nouvilas V.M.; Ntshangase S.; Olaizola B.; Orce J.N.; Page C.; Pakarinen J.; Papadakis P.; Perea A.; Piersa-Siłkowska M.; Podolyak Zs.; Rog J.; Rothe S.; Rozwoda B.; Sánchez-Tembleque V.; Solak K.; Stegemann S.; Stepaniuk M.; Stoica A.; Stryjczyk M.; Tengblad O.; Turturica A.; Turturica G.; Udías J.M.; Ujeniuc S.; Van Duppen P.; von Tresckow M.; Vasilev Ir.B.; Warr N.; Yue Z.; Zajda S.</t>
  </si>
  <si>
    <t>Kaja M.; Studer D.; Heinke R.; Kieck T.; Wendt K.</t>
  </si>
  <si>
    <t>Au M.; Nies L.; Stegemann S.; Athanasakis-Kaklamanakis M.; Cocolios T.E.; Fischer P.; Giesel P.F.; Johnson J.D.; Köster U.; Lange D.; Mougeot M.; Reilly J.; Schlaich M.; Schweiger C.; Schweikhard L.; Wienholtz F.; Wojtaczka W.; Düllmann C.E.; Rothe S.</t>
  </si>
  <si>
    <t>Mist, J.</t>
  </si>
  <si>
    <t>Llanos-Expósito M</t>
  </si>
  <si>
    <t>Schlaich M</t>
  </si>
  <si>
    <t>Kaja M</t>
  </si>
  <si>
    <t>Au M.</t>
  </si>
  <si>
    <t>EVALUATION OF β-DECAY FEEDING INTENSITY IN 182Au EC/β+ DECAY</t>
  </si>
  <si>
    <t>FAST-TIMING INVESTIGATION OF A = 128 ISOBARS POPULATED IN THE β-DECAY OF 128Cd</t>
  </si>
  <si>
    <t>Characterization of the field ionization extension for the laser ion source and trap: Measurement of the ionization potential of ytterbium</t>
  </si>
  <si>
    <t>Production and purification of molecular 225Ac at CERN-ISOLDE</t>
  </si>
  <si>
    <t>10.5506/APhysPolBSupp.17.3-A8</t>
  </si>
  <si>
    <t>10.5506/APhysPolBSupp.17.3-A7</t>
  </si>
  <si>
    <t>10.1016/j.nimb.2023.165213</t>
  </si>
  <si>
    <t>10.1016/j.ijms.2023.117166</t>
  </si>
  <si>
    <t>10.1007/s10967-024-09811-0</t>
  </si>
  <si>
    <t>Acta Physica Polonica B, Proceedings Supplement</t>
  </si>
  <si>
    <t>Nuclear Instruments and Methods in Physics Research, Section B: Beam Interactions with Materials and Atoms</t>
  </si>
  <si>
    <t>International Journal of Mass Spectrometry</t>
  </si>
  <si>
    <t>Journal of Radioanalytical and Nuclear Chemistry</t>
  </si>
  <si>
    <t>Properties and exotic nuclear structure phenomena study of neutron rich 81,82Zn isotopes</t>
  </si>
  <si>
    <t>Collinear resonance laser spectroscopy</t>
  </si>
  <si>
    <t>Peking University</t>
  </si>
  <si>
    <t>Jessica Warbinek</t>
  </si>
  <si>
    <t>IS622</t>
  </si>
  <si>
    <t>Jesus Sanchez Prieto</t>
  </si>
  <si>
    <t>Bruno Olaizola Mampaso</t>
  </si>
  <si>
    <t>IS619 SEC</t>
  </si>
  <si>
    <t xml:space="preserve">CERN-THESIS-2021-254 </t>
  </si>
  <si>
    <t xml:space="preserve">https://fnexp.iem.csic.es/reports/PhD_Theses/PhD-J_Diaz-2021.pdf </t>
  </si>
  <si>
    <t xml:space="preserve">https://cds.cern.ch/record/2799748 </t>
  </si>
  <si>
    <t>near barrier scattering, C, N</t>
  </si>
  <si>
    <t>IEM-CSIC / UCM Madrid</t>
  </si>
  <si>
    <t>IS577</t>
  </si>
  <si>
    <t>Irene Marroquin</t>
  </si>
  <si>
    <t>Nuclear structure studies of exotic nuclei: the cases of 31Ar and 33Ar</t>
  </si>
  <si>
    <t>IEM CSIC / UCM Madrid</t>
  </si>
  <si>
    <t>CERN-THESIS-2018-483</t>
  </si>
  <si>
    <t>http://cds.cern.ch/record/2748195</t>
  </si>
  <si>
    <t xml:space="preserve">https://fnexp.iem.csic.es/reports/PhD_Theses/PhD-I_Marroquin-2018.pdf </t>
  </si>
  <si>
    <t>Beta decay , Ar, DSSD</t>
  </si>
  <si>
    <t>IS633</t>
  </si>
  <si>
    <t>Silvia Viñals i Onses</t>
  </si>
  <si>
    <t>Beta-decay of 8B into highly excited states of 8Be: Isospin mixing and proton-halo contributions</t>
  </si>
  <si>
    <t>CERN-THESIS-2020-240</t>
  </si>
  <si>
    <t>https://fnexp.iem.csic.es/reports/PhD_Theses/PhD-S_Vinals-2020.pdf</t>
  </si>
  <si>
    <t xml:space="preserve">http://cds.cern.ch/record/2748191 </t>
  </si>
  <si>
    <t>Beta-decay, 8B, isospin</t>
  </si>
  <si>
    <t>IS690 / SEC</t>
  </si>
  <si>
    <t>Daniel Fernandez Ruiz</t>
  </si>
  <si>
    <t>IEM CSIC / UAM Madrid</t>
  </si>
  <si>
    <t>Olof Tengblad, MJG Borge</t>
  </si>
  <si>
    <t>Anaïs Lepine</t>
  </si>
  <si>
    <t>F.M. Maier</t>
  </si>
  <si>
    <t>F.M. Maier, F. Buchinger,, B. Arderucio Costa, H. Heylen, C. Kanitz, A.A. Kwiatkowski, V. Lagaki, S. Lechner, E. Leistenschneider, G. Neyens, W. Nörtershäuser, P. Plattner, M. Rosenbusch, L. Schweikhard, S. Malbrunot-Ettenauer</t>
  </si>
  <si>
    <t>Impact of the Drift Length on the Performance of MR-ToF Devices</t>
  </si>
  <si>
    <t>Submitted to NIM A</t>
  </si>
  <si>
    <t>Josh Curry</t>
  </si>
  <si>
    <t>University of Liverpool, UK</t>
  </si>
  <si>
    <t>IS646</t>
  </si>
  <si>
    <t>Filippo Angelini</t>
  </si>
  <si>
    <t>Università degli Studi di Padova, Italy</t>
  </si>
  <si>
    <t>José Javier Valiente Dobón, Andrea Gottardo</t>
  </si>
  <si>
    <t>Hannes Mayr</t>
  </si>
  <si>
    <t>IS702</t>
  </si>
  <si>
    <t>Maximilian Droste</t>
  </si>
  <si>
    <t>IS562</t>
  </si>
  <si>
    <t>Rafael Antonio Lopez</t>
  </si>
  <si>
    <t>Joakim Cederkäll</t>
  </si>
  <si>
    <t>Tim Florian Stetz</t>
  </si>
  <si>
    <t>Clisu, C</t>
  </si>
  <si>
    <t>Observation of the 𝐽≤7/2 low-spin states in 213Fr populated in the electron capture of the 1/2− ground state of 213Ra</t>
  </si>
  <si>
    <t>accepted in Phys. Rev. C</t>
  </si>
  <si>
    <t>https://journals.aps.org/prc/accepted/8d076PbcI4315f0c18f60af268dba18e70338fa52</t>
  </si>
  <si>
    <t>Lica, R</t>
  </si>
  <si>
    <t>R. Lică, A. N. Andreyev, H. Naïdja, A. Blazhev, P. Van Duppen, B. Andel, A. Algora, S. Antalic, J. Benito, G. Benzoni, T. Berry, M. J. G. Borge, C. Costache, J. G. Cubiss, H. De Witte, L. M. Fraile, H. O. U. Fynbo, P. T. Greenlees, L. J. Harkness-Brennan, M. Huyse, A. Illana, J. Jolie, D. S. Judson, J. Konki, I. Lazarus, M. Madurga, N. Marginean, R. Marginean, C. Mihai, R. E. Mihai, P. Mosat, J. R. Murias, E. Nacher, A. Negret, R. D. Page, A. Perea, V. Pucknell, P. Rahkila, K. Rezynkina, V. Sánchez-Tembleque, K. Schomacker, M. Stryjczyk, C. Sürder, O. Tengblad, V. Vedia, N. Warr</t>
  </si>
  <si>
    <t>Revealing the nature of yrast states in neutron-rich polonium isotopes</t>
  </si>
  <si>
    <t>submitted to Phys. Rev. Lett. (july 2024)</t>
  </si>
  <si>
    <t>https://arxiv.org/abs/2407.03839</t>
  </si>
  <si>
    <t>Alexandru Stoica</t>
  </si>
  <si>
    <t>IFIN-HH, Politehnica University Bucharest</t>
  </si>
  <si>
    <t>Gheorghe Cata-Danil</t>
  </si>
  <si>
    <t>https://gupea.ub.gu.se/handle/2077/80001</t>
  </si>
  <si>
    <t>Electron Affinity, Isotope Shifts, Photodetachment, Negative Ions, Laser Photodetachment Spectroscopy, Radiative Lifetimes</t>
  </si>
  <si>
    <t>Christoph Blondel</t>
  </si>
  <si>
    <t>https://su.diva-portal.org/smash/record.jsf?pid=diva2%3A1654823&amp;dswid=3601</t>
  </si>
  <si>
    <t>Negative ions, Atomic physics, Precision measurement, Electron affinity, Photodetachment</t>
  </si>
  <si>
    <t>G. Neyens / M. Athanasakis</t>
  </si>
  <si>
    <t>TISD/CRIS</t>
  </si>
  <si>
    <t>Justus Berbalk</t>
  </si>
  <si>
    <t>G. Neyens / M. Au/ K. Chrysalidis/M. Athanasakis</t>
  </si>
  <si>
    <t>Mia Au / Katy Chrisalidis</t>
  </si>
  <si>
    <t>Decays At The Edge</t>
  </si>
  <si>
    <t>CERN-THESIS-2024-124</t>
  </si>
  <si>
    <t>https://pure.au.dk/ws/portalfiles/portal/385502743/erik_thesis.pdf</t>
  </si>
  <si>
    <t>https://cds.cern.ch/record/2907798?ln=en</t>
  </si>
  <si>
    <t>Beta decay, light nuclei, proton emission</t>
  </si>
  <si>
    <t>Jeppe S. Nielsen</t>
  </si>
  <si>
    <t>Hans Fynbo</t>
  </si>
  <si>
    <t>Binding Energies and Lifetimes in Negative Ions</t>
  </si>
  <si>
    <t>Materials for Quantum Technology 4 (2024) 025101</t>
  </si>
  <si>
    <t>https://cds.cern.ch/record/2900024</t>
  </si>
  <si>
    <t>emission channeling, lattice location,  diamond, Ge, quantum colour centers</t>
  </si>
  <si>
    <t>Nuclear Instruments and Methods in Physics Research A 1060 (2024) 169016</t>
  </si>
  <si>
    <t>IS739</t>
  </si>
  <si>
    <t>Anna Kawecka</t>
  </si>
  <si>
    <t>Chalmers University of Technology</t>
  </si>
  <si>
    <t>A. Heinz</t>
  </si>
  <si>
    <t>Maria Vittoria Managlia</t>
  </si>
  <si>
    <t>Luis Mario Fraile/ José Antonio Briz</t>
  </si>
  <si>
    <t>HISTARS</t>
  </si>
  <si>
    <t>Miram Caballero</t>
  </si>
  <si>
    <t>IS771</t>
  </si>
  <si>
    <t>Pablo González-Tarrío</t>
  </si>
  <si>
    <t xml:space="preserve">Advanced scintillator readout for fast-timing experiments and its application to A=130 nucle </t>
  </si>
  <si>
    <t>Instrumentation, nuclear structure</t>
  </si>
  <si>
    <t>Universidad Complutense de Madrid / ILL</t>
  </si>
  <si>
    <t>Madurga, M</t>
  </si>
  <si>
    <t>Z. Y. Xu, 1 R. Grzywacz, A. Andreyev, G. Benzoni, M. J. G. Borge, C. Costache, I. Cox, B. Dimitrov, P. Van Duppen, L. M. Fraile, S. Franchoo, H. Fynbo, B. Gonsalves, A. Gottardo, P. T. Greenless, C. J. Gross, L. J. Harkness-Brennan, M. Hyuse, D. S. Judson, S. Kisyov, K. Kolos, J. Konki, J. Kurzewicz, I. Lazarus </t>
  </si>
  <si>
    <t>submitted to Phys. Rev. Lett.</t>
  </si>
  <si>
    <t>https://doi.org/10.48550/arXiv.2412.04333</t>
  </si>
  <si>
    <t>Beta delayed neutron emission of N=84 132Cd</t>
  </si>
  <si>
    <t>IS740</t>
  </si>
  <si>
    <t>Jack Hughes</t>
  </si>
  <si>
    <t>B. Cheal, C.S. Devlin, R.D. Page</t>
  </si>
  <si>
    <t xml:space="preserve">Hannes Pahl </t>
  </si>
  <si>
    <t>Advances in the design, modelling and operation of high-performance Electron Beam Ion Sources</t>
  </si>
  <si>
    <t>University of Heidelberg</t>
  </si>
  <si>
    <t>Balogh, R.K.</t>
  </si>
  <si>
    <t>A. Jancsó, B. Gyurcsik, J. Schell, J.G. Correia, P.W. Thulstrup, L. Hemmingsen</t>
  </si>
  <si>
    <t>S77C-ΔC7-CueR: A 199mHg PAC study of the protein metal site structure</t>
  </si>
  <si>
    <t>Proccedings</t>
  </si>
  <si>
    <t>10.1007/s10751-024-01879-0</t>
  </si>
  <si>
    <t>Tóth A.</t>
  </si>
  <si>
    <t>K. Sajdik, B. Gyurcsik, Z.H. Nafaee, E. Wéber, Z. Kele, N.J. Christensen, J. Schell, J.G. Correia, K.G.V. Sigfridsson Clauss, R.K. Pittkowski, P.W. Thulstrup,  L. Hemmingsen, A. Jancsó</t>
  </si>
  <si>
    <t>10.1021/jacs.3c11665</t>
  </si>
  <si>
    <r>
      <t xml:space="preserve">Interactions, </t>
    </r>
    <r>
      <rPr>
        <b/>
        <sz val="8"/>
        <color theme="1"/>
        <rFont val="MS sans serif"/>
      </rPr>
      <t>2024</t>
    </r>
    <r>
      <rPr>
        <sz val="8"/>
        <color theme="1"/>
        <rFont val="MS sans serif"/>
      </rPr>
      <t>, 245, 43</t>
    </r>
  </si>
  <si>
    <r>
      <t>As</t>
    </r>
    <r>
      <rPr>
        <vertAlign val="superscript"/>
        <sz val="8"/>
        <color theme="1"/>
        <rFont val="MS sans serif"/>
      </rPr>
      <t>III</t>
    </r>
    <r>
      <rPr>
        <sz val="8"/>
        <color theme="1"/>
        <rFont val="MS sans serif"/>
      </rPr>
      <t xml:space="preserve"> selectively induces a disorder to order transition in the metalloid binding region of the AfArsR protein</t>
    </r>
  </si>
  <si>
    <t>Preclinical investigation of [149Tb]Tb-DOTATATE and [149Tb]Tb-DOTA-LM3 for tumor-targeted alpha therapy</t>
  </si>
  <si>
    <t>https://doi.org/10.1007/s00259-024-07035-8</t>
  </si>
  <si>
    <t>José R. Crespo López-Urrutia</t>
  </si>
  <si>
    <t>N. Pietralla / V. Werner</t>
  </si>
  <si>
    <t>K. Haverson</t>
  </si>
  <si>
    <t xml:space="preserve">Robin Smith, Moshe Gai, Owen Hughes, Olivia Tindle, Jack Bishop, Alexander Brooks, Filippo Falezza, Tzanka Kokalova, Stuart Pirrie, Do-minik Stajkowski, Carl Wheldon, Peter A. Butler, Annie Dolan, Liam P. Gaffney, Ben Jones, Joonas Ojala, Faye Rowntree, David K. Sharp, Samuel Reeve, Sean J. Freeman, Patrick T. MacGregor, Marc Labiche, Mario Gomez-Ramos, Jesus Casal, and Muneerah A. M. Al-Aqeel. </t>
  </si>
  <si>
    <t>Searching for particle-hole bands in 8Be using the ISOLDE Soleoidal Spectrometer</t>
  </si>
  <si>
    <t xml:space="preserve">EPJ Web of Conferences 311, 00012 (2024); https://doi.org/10.1051/epjconf/202431100012  </t>
  </si>
  <si>
    <t>Moshe Gai</t>
  </si>
  <si>
    <t xml:space="preserve">The algebraic cluster model (8Be,12C) and the cluster shell model (13C, 7Be, 19F, 8Be)    </t>
  </si>
  <si>
    <t>EPJ Web of Conferences 311, 00028 (2024); https://doi.org/10.1051/epjconf/202431100028</t>
  </si>
  <si>
    <t>C. Clisu, A. N. Andreyev, C. R. Nita, Razvan Lica, H. Naïdja, B. Andel, S. Antalic, T. A. Berry, M. J. G. Borge, T. E. Cocolios, C. Costache, J. G. Cubiss, H. De Witte, L. M. Fraile, H. Fynbo, V. M. Gadelshin, C. Granados, P. Greenlees, R. Heinke, M. HuyseI. Lazarus, D. Leimbach, N. Marginean, R. Marginean, B. A. Marsh, C. Mihai, P. Mosat, E. Nacher, A. Negret, J. D. Ovejas, R. D. Page, S. Pascu, A. Perea, Zs. Podolyak, V. Pucknell, P. Rahkila, K. Rezynkina, R. E. Rossel, C. O. Sotty, L. Stan, D. Studer, O. Tengblad, P. Van Duppen, V. Vedia, N. Warr</t>
  </si>
  <si>
    <t>Observation of the I&lt;7/2 low-spin states in 213Fr populated in the electron capture of the 1/2- ground state of 213Ra</t>
  </si>
  <si>
    <t>Phys. Rev. C. 110, p. 064315</t>
  </si>
  <si>
    <t>https://doi.org/10.1103/PhysRevC.110.064315</t>
  </si>
  <si>
    <t>IS756</t>
  </si>
  <si>
    <t>Joshua Wilson</t>
  </si>
  <si>
    <t>Anthony MacFarlane</t>
  </si>
  <si>
    <t>https://shodhganga.inflibnet.ac.in/handle/10603/542826</t>
  </si>
  <si>
    <t>Study of α-Cluster Transfer Reactions with 7Be</t>
  </si>
  <si>
    <t>Elastic and inelastic scaterring, transfer reactions</t>
  </si>
  <si>
    <t>Niloy Ghosh</t>
  </si>
  <si>
    <t>Sayan Samanta</t>
  </si>
  <si>
    <t>Mitra, R</t>
  </si>
  <si>
    <t>R. Mitra, D. Gupta, S. Maity, S. Samanta, K. Kundalia, Sk M. Ali, Swapan K. Saha, O. Tengblad,
A. Perea, I. Martel, J. Cederkall</t>
  </si>
  <si>
    <t>Breakup reactions from 7Be + 12C at 5 MeV/u</t>
  </si>
  <si>
    <t xml:space="preserve">EPJ Web of Conferences Vol 297 </t>
  </si>
  <si>
    <t>https://doi.org/10.1051/epjconf/202429702005</t>
  </si>
  <si>
    <t>High intensity surface ion source towards long-term irradiations for ISOL@MYRRHA</t>
  </si>
  <si>
    <t>T. E. Cocolios</t>
  </si>
  <si>
    <t>12-month embargo</t>
  </si>
  <si>
    <t>Ion source</t>
  </si>
  <si>
    <t>KU Leuven/SCK CEN</t>
  </si>
  <si>
    <t xml:space="preserve">Jake D. Johnson </t>
  </si>
  <si>
    <t>Isotope Separation of Ac-225 and Ra-225 for Medical Purposes</t>
  </si>
  <si>
    <t>Actinium, laser ionisation</t>
  </si>
  <si>
    <t>P. Van Duppen - T. E. Cocolios</t>
  </si>
  <si>
    <t>Charlotte Knapen</t>
  </si>
  <si>
    <t>Marie Deseyn</t>
  </si>
  <si>
    <t>Jack Shaw</t>
  </si>
  <si>
    <t>War War Myint Myat Phyo</t>
  </si>
  <si>
    <t>Simone Casci</t>
  </si>
  <si>
    <t>T. E. Cocolios - G. Neyens</t>
  </si>
  <si>
    <t>Pineda, Skyy</t>
  </si>
  <si>
    <t>S. V. Pineda, P. Chhetri, S. Bara, Y. Elskens, S. Casci, A. N. Alexandrova, M. Au, M. Athanasakis-Kaklamanakis, M. Bartokos, K. Beeks, C. Bernerd, A. Claessens, K. Chrysalidis, T. E. Cocolios, J. G. Correia, H. De Witte, R. Elwell, R. Ferrer, R. Heinke, E. R. Hudson, F. Ivandikov, Yu. Kudryavtsev, U. Köster, S. Kraemer, M. Laatiaoui, R. Lica, C. Merckling, I. Morawetz, H. W. T. Morgan, D. Moritz, L. M. C. Pereira, S. Raeder, S. Rothe, F. Schaden, K. Scharl, T. Schumm, S. Stegemann, J. Terhune, P. G. Thirolf, S. M. Tunhuma, P. Van Den Bergh, P. Van Duppen, A. Vantomme, U. Wahl and Z. Yue</t>
  </si>
  <si>
    <t>Radiative Decay of the 229mTh Nuclear Clock Isomer in Different Host Materials</t>
  </si>
  <si>
    <t>arXiv</t>
  </si>
  <si>
    <t>https://doi.org/10.48550/arXiv.2408.12309</t>
  </si>
  <si>
    <t>The effect of weak magnetism on the shape of the 114In beta energy spectrum</t>
  </si>
  <si>
    <t>https://research.kuleuven.be/portal/en/project/3E180664</t>
  </si>
  <si>
    <t>Guilherme Correia</t>
  </si>
  <si>
    <t>Armandina Lopes /Pedro Rocha Rodrigues</t>
  </si>
  <si>
    <t>Ricardo P. Moreira</t>
  </si>
  <si>
    <t>Ricardo P. Moreira, E. Lora da Silva, Gonçalo N. P. Oliveira, Pedro Rocha-Rodrigues, Alessandro Stroppa, Claire V. Colin, Céline Darie, João G. Correia, Lucy V. C. Assali, Helena M. Petrilli, Armandina M. L. Lopes, João P. Araújo</t>
  </si>
  <si>
    <t>Ge-based Clinopyroxene series: first principles and experimental local probe study</t>
  </si>
  <si>
    <t xml:space="preserve"> 	arXiv:2407.21749 </t>
  </si>
  <si>
    <t>Phys. Rev. B 109 (2024) 064104</t>
  </si>
  <si>
    <t>https://doi.org/10.1103/PhysRevB.109.064104</t>
  </si>
  <si>
    <t>Interactions 245 (2024) 56</t>
  </si>
  <si>
    <t>https://doi.org/10.1007/s10751-024-01892-3</t>
  </si>
  <si>
    <t>H. Haas, J. Röder</t>
  </si>
  <si>
    <t>Interactions 245 (2024) 68</t>
  </si>
  <si>
    <t>https://doi.org/10.1007/s10751-024-01893-2</t>
  </si>
  <si>
    <t>J. Röder</t>
  </si>
  <si>
    <t>J. Röder, H. Haas, J.G. Correia, K. van Stiphout</t>
  </si>
  <si>
    <t>The EFG at Hg and Cd for isolated molecules in frozen solution</t>
  </si>
  <si>
    <t>Interactions 245 (2024) 48</t>
  </si>
  <si>
    <t>https://doi.org/10.1007/s10751-024-01890-5</t>
  </si>
  <si>
    <t xml:space="preserve">Joydip Dey </t>
  </si>
  <si>
    <t xml:space="preserve">Priyabrata Das </t>
  </si>
  <si>
    <t>U. Data Pramanik</t>
  </si>
  <si>
    <t>HBNI, Mumbai</t>
  </si>
  <si>
    <t>Bruno Santos Correa</t>
  </si>
  <si>
    <r>
      <t>Mapping the Magnetic Properties of Polycrystalline Intermetallic
Compounds Ce</t>
    </r>
    <r>
      <rPr>
        <sz val="8"/>
        <color theme="1"/>
        <rFont val="Calibri"/>
        <family val="2"/>
        <scheme val="minor"/>
      </rPr>
      <t>1-x</t>
    </r>
    <r>
      <rPr>
        <sz val="11"/>
        <color theme="1"/>
        <rFont val="Calibri"/>
        <family val="2"/>
        <scheme val="minor"/>
      </rPr>
      <t>La</t>
    </r>
    <r>
      <rPr>
        <sz val="8"/>
        <color theme="1"/>
        <rFont val="Calibri"/>
        <family val="2"/>
        <scheme val="minor"/>
      </rPr>
      <t>x</t>
    </r>
    <r>
      <rPr>
        <sz val="11"/>
        <color theme="1"/>
        <rFont val="Calibri"/>
        <family val="2"/>
        <scheme val="minor"/>
      </rPr>
      <t>CrGe</t>
    </r>
    <r>
      <rPr>
        <sz val="8"/>
        <color theme="1"/>
        <rFont val="Calibri"/>
        <family val="2"/>
        <scheme val="minor"/>
      </rPr>
      <t>3</t>
    </r>
    <r>
      <rPr>
        <sz val="11"/>
        <color theme="1"/>
        <rFont val="Calibri"/>
        <family val="2"/>
        <scheme val="minor"/>
      </rPr>
      <t xml:space="preserve"> Using Macroscopic and Microscopic
Techniques</t>
    </r>
  </si>
  <si>
    <t>Artur W. Carbonari</t>
  </si>
  <si>
    <t>PAC, neutron scattering, magnetization measurements, intermetallic
compounds.</t>
  </si>
  <si>
    <t>Structure of exotic nuclei. Nuclear moments of excited states</t>
  </si>
  <si>
    <t>CERN-THESIS-2023-432</t>
  </si>
  <si>
    <t>https://theses.hal.science/tel-04721184</t>
  </si>
  <si>
    <t>https://cds.cern.ch/record/2921321</t>
  </si>
  <si>
    <t>Nuclear Structure, Magnetic Moments, Exotic Nuclei</t>
  </si>
  <si>
    <t>IS688</t>
  </si>
  <si>
    <t>Sarah Busslinger</t>
  </si>
  <si>
    <t>Investigation of Strategies to Improve Tumor-Targeted Radionuclide Therapy</t>
  </si>
  <si>
    <r>
      <t>Cristina M</t>
    </r>
    <r>
      <rPr>
        <sz val="11"/>
        <color theme="1"/>
        <rFont val="Calibri"/>
        <family val="2"/>
      </rPr>
      <t>üller</t>
    </r>
  </si>
  <si>
    <t>https://www.research-collection.ethz.ch/handle/20.500.11850/674411</t>
  </si>
  <si>
    <t>IS722</t>
  </si>
  <si>
    <t>Ed O'Sullivan</t>
  </si>
  <si>
    <t>Surrey</t>
  </si>
  <si>
    <t>Paddy Regan</t>
  </si>
  <si>
    <t>Avni Mehta</t>
  </si>
  <si>
    <t>Darja Beyer</t>
  </si>
  <si>
    <t>Favaretto C</t>
  </si>
  <si>
    <t>Favaretto C, Grundler PV, Talip Z, Köster U, Johnston K, Busslinger SD, Sprung P, Hillhouse CC, Eichler R, Schibli R, Müller C, van der Meulen NP.</t>
  </si>
  <si>
    <t>Sci Rep. 2024 Feb 8;14(1):3284</t>
  </si>
  <si>
    <t>https://doi.org/10.1038/s41598-024-53610-2</t>
  </si>
  <si>
    <t>YES, gold</t>
  </si>
  <si>
    <t>https://www.dora.lib4ri.ch/psi/islandora/object/psi:60031</t>
  </si>
  <si>
    <t>IS679/IS732</t>
  </si>
  <si>
    <t>Sedlak M.</t>
  </si>
  <si>
    <t xml:space="preserve">M. Sedlák, M. Venhart, J. L. Wood, V. Matoušek, M. Balogh, A. J. Boston, T. E. Cocolios, L. J. Harkness-Brennan, R.-D. Herzberg, D. T. Joss, D. S. Judson, J. Kliman, R. D. Page, A. Patel, K. Petrík &amp; M. Veselský </t>
  </si>
  <si>
    <t>Nuclear structure of 181Au studied via β+/EC decay of 181Hg at ISOLDE</t>
  </si>
  <si>
    <t>Tim Enrico Lellinger</t>
  </si>
  <si>
    <t>Laser Spectroscopy of Neutron-Rich Calcium Isotopes Using State-Selective Charge Exchange</t>
  </si>
  <si>
    <t>Wilfried Nörtershäuser</t>
  </si>
  <si>
    <t>laser spectroscopy, magentic moments, charge radii</t>
  </si>
  <si>
    <t>TU-Darmstadt</t>
  </si>
  <si>
    <t>Charge radii of neutron-rich scandium isotopes and the seniority symmetry in the 0f7/2 shell</t>
  </si>
  <si>
    <t>yes, Gold</t>
  </si>
  <si>
    <t>J. Am. Chem. Soc. 2024, 146, 25, 17009–17022</t>
  </si>
  <si>
    <t>IS703</t>
  </si>
  <si>
    <t>IS708/IS553</t>
  </si>
  <si>
    <t>IS753</t>
  </si>
  <si>
    <t>Faye Rowntree</t>
  </si>
  <si>
    <t>R. D. Page / L. P. Gaffney</t>
  </si>
  <si>
    <t>Probing the origins of deformation in the neutron-rich 93Kr nucleus using transfer reactions with the ISOLDE Solenoidal Spectrometer</t>
  </si>
  <si>
    <t>TBD</t>
  </si>
  <si>
    <t>L. P. Gaffney</t>
  </si>
  <si>
    <t>transfer, hie-isolde, reactions, iss, solenoid</t>
  </si>
  <si>
    <t>ISRS</t>
  </si>
  <si>
    <t>S. Varnasseri</t>
  </si>
  <si>
    <t>S. Varnasseri†, I. Bustinduy, J.L. Muñoz, P. González, R. Miracoli</t>
  </si>
  <si>
    <t>STRIPLINE DESIGN OF A FAST FARADAY CUP FOR THE BUNCH LENGTH MEASUREMENT AT ISOLDE-ISRS</t>
  </si>
  <si>
    <t>Proceedings of 68th Adv. Beam Dyn. Workshop High-Intensity High-Brightness Hadron Beams, HB2023, Geneva, Switzerland</t>
  </si>
  <si>
    <t>ISRS, Multi Harmonic Buncher</t>
  </si>
  <si>
    <t>J.L. Muñoz</t>
  </si>
  <si>
    <t>J. L. Muñoz† , I. Bustinduy, S. Varnasseri, P. González, A. Kaftoosian, L. Catalina-Medina, I. Martel</t>
  </si>
  <si>
    <t>MULTIHARMONIC BUNCHER FOR THE ISOLDE SUPERCONDUCTING RECOIL SEPARATOR PROJECT</t>
  </si>
  <si>
    <t>doi:10.18429/JACoW-HB2023-WEC4C2</t>
  </si>
  <si>
    <t>J. Resta-López, A. Foussat, G. Kirby, V. Rodin, O. Kirby, I. Martel, C. P. Welsch</t>
  </si>
  <si>
    <t>ISRS, Beam dynamics</t>
  </si>
  <si>
    <t>ISRS LOI-I228</t>
  </si>
  <si>
    <t xml:space="preserve">Javier Correa Laorden </t>
  </si>
  <si>
    <t>IEM-CSIC,UPM, Madrid/U. Paris Cité</t>
  </si>
  <si>
    <t>Teresa Kurtukian Nieto/Jean-Pierre Thermeau</t>
  </si>
  <si>
    <t>ISRS LOI-I-228</t>
  </si>
  <si>
    <t>Rafael Berjillos Morente</t>
  </si>
  <si>
    <t>Univ. Huelva, Spain</t>
  </si>
  <si>
    <t>Ismael Martel</t>
  </si>
  <si>
    <t>IEM-CSIC, Madrid; Univ. Huelva, Spain</t>
  </si>
  <si>
    <t>ISRS </t>
  </si>
  <si>
    <t>Fazel Taft </t>
  </si>
  <si>
    <t>University of Valencia, Spain</t>
  </si>
  <si>
    <t>Javier Resta López</t>
  </si>
  <si>
    <t>Sergio Masa</t>
  </si>
  <si>
    <t>University of  Basque Country</t>
  </si>
  <si>
    <t>Goretti Sevillano/ Ibon Bustinduy</t>
  </si>
  <si>
    <t>IS663/CRIS</t>
  </si>
  <si>
    <t>Athanasakis-Kaklamanakis, M.</t>
  </si>
  <si>
    <t>Wilkins, SG; Skripnikov, LV; Koszorús, A; Breier, AA; Ahmad, O; Au, M; Bai, SW; Belošević, I; Berbalk, J; Berger, R; Bernerd, C; Bissell, ML; Borschevsky, A; Brinson, AJ; Chrysalidis, K; Cocolios, TE; de Groote, RP; Dorne, A; Fajardo-Zambrano, CM; Field, RW; Flanagan, KT; Franchoo, S; Garcia Ruiz, RF; Gaul, K; Geldhof, S; Giesen, TF; Hanstorp, D; Heinke, R; Imgram, P; Isaev, TA; Kyuberis, AA; Kujanpää, S; Lalanne, L; Lassègues, P; Lim, J; Liu, YC; Lynch, KM; McGlone, A; Mei, WC; Neyens, G; Nichols, M; Nies, L; Pašteka, LF; Perrett, HA; Raggio, A; Reilly, JR; Rothe, S; Smets, E; Udrescu, SM; van den Borne, B; Wang, Q; Warbinek, J; Wessolek, J; Yang, XF; Zülch, C</t>
  </si>
  <si>
    <t>Pinning down electron correlations in RaF via spectroscopy of excited states and high-accuracy relativistic quantum chemistry</t>
  </si>
  <si>
    <t>Nature Communications (Accepted)</t>
  </si>
  <si>
    <t>https://doi.org/10.48550/arXiv.2308.14862</t>
  </si>
  <si>
    <t>https://arxiv.org/abs/2308.14862</t>
  </si>
  <si>
    <t>Wilkins, SG</t>
  </si>
  <si>
    <t>Udrescu, SM; Athanasakis-Kaklamanakis, M; Garcia Ruiz, RF; Au, M; Belošević, I; Berger, R; Bissell, ML; Breier, AA; Brinson, AJ; Chrysalidis, K; Cocolios, TE; de Groote, RP; Dorne, A; Flanagan, KT; Franchoo, S; Gaul, K; Geldhof, S; Giesen, TF; Hanstorp, D; Heinke, R; Isaev, T; Koszorús, Á; Kujanpää, S; Lalanne, L; Neyens, G; Nichols, M; Perrett, HA; Reilly, JR; Skripnikov, LV;  Rothe, S; van den Borne, B; Wang, Q; Wessolek, J; Yang, XF; Zülch, C.</t>
  </si>
  <si>
    <t>Observation of the distribution of nuclear magnetization in a molecule</t>
  </si>
  <si>
    <t>Science (In review)</t>
  </si>
  <si>
    <t>https://doi.org/10.48550/arXiv.2311.04121</t>
  </si>
  <si>
    <t>https://arxiv.org/abs/2311.04121</t>
  </si>
  <si>
    <t>IS657, IS663/CRIS</t>
  </si>
  <si>
    <t>Perrett, HA; Udrescu, SM; Breier, AA; Kyuberis, AA; Pašteka, LF; Au, M; Belošević, I; Berger, R; Binnersley, CL; Bissell, ML; Borschevsky, A; Breier, AA; Brinson, AJ; Chrysalidis, K; Cocolios, TE; Cooper, BS; de Groote, RP; Dorne, A; Flanagan, KT; Franchoo, S; Garcia Ruiz, RF; Gaul, K; Geldhof, S; Giesen, TF; Gustafsson, FP; Hanstorp, D; Heinke, R; Koszorús, Á; Kujanpää, S; Lalanne, L; Neyens, G; Nichols, M; Reilly, JR; Ricketts, CM; Rothe, S; Sunaga, A; van den Borne, B; Vernon, AR; Wang, Q; Wessolek, J; Wienholtz, F; Yang, XF; Zhou Y; Zülch, C.</t>
  </si>
  <si>
    <t>Ionization potential of radium monofluoride</t>
  </si>
  <si>
    <t>Physical Review Letters (In review)</t>
  </si>
  <si>
    <t>https://doi.org/10.48550/arXiv.2408.14673</t>
  </si>
  <si>
    <t>https://arxiv.org/abs/2408.14673</t>
  </si>
  <si>
    <t>Wilkins, SG; Breier, AA; Athanasakis-Kaklamanakis, M; Garcia Ruiz, RF; Au, M; Belošević, I; Berger, R; Binnersley, CL; Bissell, ML; Brinson, AJ; Chrysalidis, K; Cocolios, TE; de Groote, RP; Dorne, A; Flanagan, KT; Franchoo, S; Gaul, K; Geldhof, S; Giesen, TF; Hanstorp, D; Heinke, R; Koszorús, Á; Kujanpää, S; Lalanne, L; Neyens, G; Nichols, M; Perrett, HA; Reilly, JR; Rothe, S; van den Borne, B; Vernon, AR; Wang, Q; Wessolek, J; Yang, XF; Zülch, C.</t>
  </si>
  <si>
    <t>Precision spectroscopy and laser cooling scheme of a radium-containing molecule</t>
  </si>
  <si>
    <t>Nature Physics 20 202-207</t>
  </si>
  <si>
    <t>https://doi.org/10.1038/s41567-023-02296-w</t>
  </si>
  <si>
    <t>YES  (Green)</t>
  </si>
  <si>
    <t>https://cds.cern.ch/record/2893049</t>
  </si>
  <si>
    <t>IS723</t>
  </si>
  <si>
    <t>Fabian Camilo Pastrana Cruz</t>
  </si>
  <si>
    <t>IS758</t>
  </si>
  <si>
    <t>Derick Emmanuel Gonzalez-Acevedo</t>
  </si>
  <si>
    <t>Silviu-Marian Udrescu</t>
  </si>
  <si>
    <t>Radioactive Atoms and Molecules for Fundamental Physics</t>
  </si>
  <si>
    <t>Upload in progress</t>
  </si>
  <si>
    <t>Ronald Fernando Garcia Ruiz</t>
  </si>
  <si>
    <t>https://dspace.mit.edu/handle/1721.1/157592</t>
  </si>
  <si>
    <t>Study of exotic decay near proton drip line</t>
  </si>
  <si>
    <t xml:space="preserve"> 
https://doi.org/10.48550/arXiv.2407.21749</t>
  </si>
  <si>
    <t>https://doi.org/10.1016/j.scriptamat.2023.115917</t>
  </si>
  <si>
    <t>https://accelconf.web.cern.ch/hb2023/papers/thafp10.pdf</t>
  </si>
  <si>
    <t>EURO-LABS funded project</t>
  </si>
  <si>
    <t>Y</t>
  </si>
  <si>
    <t>Source title</t>
  </si>
  <si>
    <t>Volume</t>
  </si>
  <si>
    <t>Issue</t>
  </si>
  <si>
    <t>Art. No.</t>
  </si>
  <si>
    <t>Page start</t>
  </si>
  <si>
    <t>Page end</t>
  </si>
  <si>
    <t>Link</t>
  </si>
  <si>
    <t>Andreyev, A.N.; Barzakh, A.; Seliverstov, M.D.; Yue, Z.; Liu, M.; Yuan, C.; Algora, A.; Andel, B.; Antalic, S.; Al-Monthery, M.; Atanasov, D.; Benito, J.; Benzoni, G.; Berry, T.; Bissell, M.L.; Blaum, K.; Borge, M.J.G.; Chrysalidis, K.; Clisu, C.; Cocolios, T.E.; Costache, C.; Cubiss, J.G.; Day Goodacre, T.; Farooq-Smith, G.J.; Fedorov, D.V.; Fedosseev, V.N.; Fraile, L.M.; Fynbo, H.O.U.; Gadelshin, V.; Gaffney, L.P.; Ruiz, R.F.G.; Granados, C.; Greenlees, P.T.; Harding, R.D.; Harkness-Brennan, L.J.; Heinke, R.; Herlert, A.; Huýse, M.; Illana, A.; Jolie, J.; Judson, D.S.; Karls, J.; Konki, J.; Larmonier, P.; Lazarus, I.; Leimbach, D.; Licǎ, R.; Liu, Z.; Lunney, D.; Lynch, K.M.; Madurga, M.; Manea, V.; Mǎrginean, N.; Mârginean, R.; Marsh, B.A.; Mihai, C.; Molkanov, P.; Mošat’, P.; Mougeot, M.; Murias, J.R.; Nacher, E.; Negreţ, A.; Neidherr, D.; Nies, L.; Page, R.D.; Pascu, S.; Perea, A.; Pucknell, V.; Rahkila, P.; Raison, C.; Rapisarda, E.; Rezynkina, K.; Rosenbush, M.; Rossel, R.E.; Rothe, S.; Sánchez-Tembleque, V.; Schomacker, K.; Schweikhard, L.; Seiffert, C.; Sels, S.; Sotty, C.; Stan, L.; Stryjczyk, M.; Studer, D.; Sundberg, J.; Sürder, C.; Tengblad, O.; van Duppen, P.; Vedia, V.; Verlinde, M.; Viñals, S.; Warr, N.; Welker, A.; Wienholtz, F.; Wolf, R.N.</t>
  </si>
  <si>
    <t>Electromagnetic moments of 215,217Bi: Probing shell evolution beyond N=126</t>
  </si>
  <si>
    <t>Article</t>
  </si>
  <si>
    <t>All Open Access; Gold Open Access</t>
  </si>
  <si>
    <t>Physics Letters, Section B: Nuclear, Elementary Particle and High-Energy Physics</t>
  </si>
  <si>
    <t>https://www.scopus.com/inward/record.uri?eid=2-s2.0-105022068809&amp;doi=10.1016%2Fj.physletb.2025.140013&amp;partnerID=40&amp;md5=159834fda68cf29f0ade14f44a6bee38</t>
  </si>
  <si>
    <t>Phys Lett Sect B Nucl Elem Part High-Energy Phys</t>
  </si>
  <si>
    <t>Garces, S.R.; Le, L.; Au, M.; Schmidt, A.; Ramos, J.P.; Dierckx, M.; Atanasov, D.; de Boi, I.; Rothe, S.; Popescu, L.; Derammelaere, S.</t>
  </si>
  <si>
    <t>Isotope Separator On-Line system tuning: Bayesian optimization applied to the transport beamline case</t>
  </si>
  <si>
    <t>All Open Access; Hybrid Gold Open Access</t>
  </si>
  <si>
    <t>https://www.scopus.com/inward/record.uri?eid=2-s2.0-105016022379&amp;doi=10.1016%2Fj.nimb.2025.165859&amp;partnerID=40&amp;md5=ac490fcc2b662085e6876fd190586037</t>
  </si>
  <si>
    <t>Nucl Instrum Methods Phys Res Sect B</t>
  </si>
  <si>
    <t>Schlaich, M.; Fischer, P.; Giesel, P.F.; Klink, C.; Obertelli, A.; Schweikhard, L.; Wienholtz, F.</t>
  </si>
  <si>
    <t>The PUMA offline ion source beamline</t>
  </si>
  <si>
    <t>Nuclear Instruments and Methods in Physics Research, Section A: Accelerators, Spectrometers, Detectors and Associated Equipment</t>
  </si>
  <si>
    <t>https://www.scopus.com/inward/record.uri?eid=2-s2.0-105010216142&amp;doi=10.1016%2Fj.nima.2025.170812&amp;partnerID=40&amp;md5=9b253cae5ec35a3f59ac5eea663172d6</t>
  </si>
  <si>
    <t>Nucl Instrum Methods Phys Res Sect A</t>
  </si>
  <si>
    <t>Dyszel, P.; Grzywacz, R.; Xu, Z.Y.; Kitamura, N.; Karny, M.; Korgul, A.; Madurga, M.; Neupane, S.; Algora, A.; Andreyev, A.N.; Araszkiewicz, M.; Bark, R.A.; Benito, J.; Bernier, N.; Borge, M.J.G.; M.; P.; Cocolios, T.E.; Costache, C.; Cubiss, J.G.; H.; Escher, J.E.; Fernández Ruiz, D.; Fijałkowska, A.; Fraile, L.M.; Fynbo, H.O.U.; J.; Herraiz, J.L.; Illana, A.; Jones, P.M.; Judson, D.S.; P.; Kawano, T.; Kolos, K.; Labiche, M.; Licǎ, R.; Llanos-Expósito, M.; G.G.; Mǎrginean, N.; Michelon, I.; Mihai, C.; Nacher, E.; Neacsu, C.; Nielsen, J.S.; Olaizola, B.; Orce, J.N.; Page, C.A.A.; Page, R.D.; Pakarinen, J.; Perea, A.; Piersa-Siłkowska, M.; PodolyÁk, Z.; J.S.; Rajabali, M.; J.; A.I.; Solak, K.; Stryjczyk, M.; Tengblad, O.; P.G.T.; Warr, N.; Wilson, J.; Yue, Z.; Zajda, S.</t>
  </si>
  <si>
    <t>First β-Delayed Two-Neutron Spectroscopy of the r-Process Nucleus ^{134}In and Observation of the i_{13/2} Single-Particle Neutron State in ^{133}Sn</t>
  </si>
  <si>
    <t>Physical Review Letters</t>
  </si>
  <si>
    <t>https://www.scopus.com/inward/record.uri?eid=2-s2.0-105019999874&amp;doi=10.1103%2Fl24v-5m31&amp;partnerID=40&amp;md5=dfd310a427a6e3a439b6f22d0ffa31c0</t>
  </si>
  <si>
    <t>Lunney, D.; Manea, V.; Mougeot, M.; Nies, L.; Althubiti, N.A.; Atanasov, D.; Blaum, K.; Herlert, A.; Huang, W.-J.; Karthein, J.; Kulikov, I.; Litvinov, Yu.A.; Neidherr, D.; Rodríguez, T.R.; Rosenbusch, M.; Schweikhard, L.; Steinsberger, T.; Welker, A.; Wienholtz, F.; Wolf, R.N.</t>
  </si>
  <si>
    <t>Extending the low-Z “border” of the A = 100 region of deformation with precision mass spectrometry of 96−98Kr</t>
  </si>
  <si>
    <t>All Open Access; Green Accepted Open Access; Green Open Access</t>
  </si>
  <si>
    <t>Physical Review C</t>
  </si>
  <si>
    <t>https://www.scopus.com/inward/record.uri?eid=2-s2.0-105020887864&amp;doi=10.1103%2Fdhbh-12sc&amp;partnerID=40&amp;md5=a498843e54f475cb58c71f04e972d2dc</t>
  </si>
  <si>
    <t>Phys. Rev. C</t>
  </si>
  <si>
    <t>Barzakh, A.; Andreyev, A.N.; Yue, Z.; Nies, L.; Seliverstov, M.D.; Cubiss, J.G.; Algora, A.; Andel, B.; Antalic, S.; Al-Monthery, M.; Atanasov, D.; Benito, J.; Benzoni, G.; Berry, T.; Bissell, M.L.; Blaum, K.; Borge, M.J.G.; Chrysalidis, K.; Clisu, C.; Cocolios, T.E.; Costache, C.; Goodacre, T.D.; Farooq-Smith, G.J.; Fedorov, D.V.; Fedosseev, V.N.; Fraile, L.M.; Fynbo, H.O.U.; Gadelshin, V.; Gaffney, L.P.; Ruiz, R.F.G.; Granados, C.; Greenlees, P.T.; Harding, R.D.; Harkness-Brennan, L.J.; Heinke, R.; Herlert, A.; Huýse, M.; Illana, A.; Jolie, J.; Judson, D.S.; Karls, J.; Konki, J.; Larmonier, P.; Lazarus, I.; Leimbach, D.; Licǎ, R.; Liu, Z.; Lunney, D.; Lynch, K.M.; Madurga, M.; Manea, V.; Mǎrginean, N.; Mârginean, R.; Marsh, B.A.; Mihai, C.; Molkanov, P.; Mošat’, P.; Mougeot, M.; Murias, J.R.; Nacher, E.; Negreţ, A.; Neidherr, D.; Page, R.D.; Pascu, S.; Perea, A.; Pucknell, V.; Rahkila, P.; Raison, C.; Rapisarda, E.; Rezynkina, K.; Rosenbush, M.; Rossel, R.E.; Rothe, S.; Sánchez-Tembleque, V.; Schomacker, K.; Schweikhard, L.; Seiffert, C.; Sels, S.; Sotty, C.; Stan, L.; Stryjczyk, M.; Studer, D.; Sundberg, J.; Sürder, C.; Tengblad, O.; van Duppen, P.; Vedia, V.; Verlinde, M.; Viñals, S.; Warr, N.; Welker, A.; Wienholtz, F.; Wolf, R.N.</t>
  </si>
  <si>
    <t>Charge radii and electromagnetic moments of 214−218Bi: Exploring the “southern” border of the Z?&gt; 82 octupole-deformation region</t>
  </si>
  <si>
    <t>All Open Access; Green Accepted Open Access; Green Open Access; Hybrid Gold Open Access</t>
  </si>
  <si>
    <t>https://www.scopus.com/inward/record.uri?eid=2-s2.0-105020738372&amp;doi=10.1103%2Fsltw-g4d6&amp;partnerID=40&amp;md5=6d2e5e7cc75f8d15f34e76ce284be4f2</t>
  </si>
  <si>
    <t>Lalanne, L.; Athanasakis-Kaklamanakis, M.; Dao, D.D.; Koszorus, Á.; Liu, Y.C.; Mancheva, R.; Nowacki, F.; Reilly, J.; Bernerd, C.; Chrysalidis, K.; Cocolios, T.E.; De Groote, R.P.; Flanagan, K.T.; Ruiz, R.F.G.; Hanstorp, D.; Heinke, R.; Heines, M.; Lassègues, P.; Mack, K.; Marsh, B.A.; McGlone, A.; Lynch, K.M.; Neyens, G.; van den Borne, B.; van Duyse, R.; Yang, X.F.; Wessolek, J.</t>
  </si>
  <si>
    <t>61Cr as a doorway to the N = 40 island of inversion</t>
  </si>
  <si>
    <t>L031301</t>
  </si>
  <si>
    <t>https://www.scopus.com/inward/record.uri?eid=2-s2.0-105020305029&amp;doi=10.1103%2F423q-cxfh&amp;partnerID=40&amp;md5=acb2552a1088349053bf4733fd0502d5</t>
  </si>
  <si>
    <t>Mišt, J.; Andel, B.; Andreyev, A.N.; Barzakh, A.; Cubiss, J.G.; Algora, A.; Antalic, S.; Athanasakis-Kaklamanakis, M.; Au, M.; Bara, S.; Bark, R.A.; Borge, M.J.G.; Camaiani, A.; Chrysalidis, K.; Cocolios, T.E.; Costache, C.; de Witte, H.; Dong, R.Y.; Fedorov, D.V.; Fedosseev, V.N.; Fraile, L.M.; Fynbo, H.O.U.; Grzywacz, R.; Heinke, R.; Jiao, C.F.; Johnson, J.; Jones, P.M.; Judson, D.S.; Kattikat-Melcom, D.T.; Khan, M.M.; Klimo, J.; Korgul, A.; Labiche, M.; Licǎ, R.; Liu, Z.; Madurga, M.; Mǎrginean, N.; Marini, P.; Marsh, B.A.; Mihai, C.; Molkanov, P.; Nacher, E.; Neacsu, C.; Orce, J.N.; Page, R.D.; Pakarinen, J.; Papadakis, P.; Pascu, S.; Perea, A.; Piersa-Siłkowska, M.; PodolyÁk, Z.; Seliverstov, M.D.; Sitarčík, A.; Stamati, E.; Stoica, A.; Stott, A.; Stryjczyk, M.; Tengblad, O.; Tsekhanovich, I.; Turturica, A.; Udias, J.M.; van Duppen, P.; Warr, N.; Youssef, A.</t>
  </si>
  <si>
    <t>https://www.scopus.com/inward/record.uri?eid=2-s2.0-105020052894&amp;doi=10.1103%2Frf8d-v286&amp;partnerID=40&amp;md5=2bb4546147ecc29f18e4422ec7ce40b7</t>
  </si>
  <si>
    <t>O'Sullivan, E.B.; Collins, S.M.; Daugas, J.-M.; Domenichetti, L.; Heery, J.; Henderson, J.; Köster, U.; Michelagnoli, C.; Parry, T.; Pascu, S.; Regan, P.H.; Shearman, R.</t>
  </si>
  <si>
    <t>Towards complete decay spectroscopy of 152Tb</t>
  </si>
  <si>
    <t>Radiation Physics and Chemistry</t>
  </si>
  <si>
    <t>https://www.scopus.com/inward/record.uri?eid=2-s2.0-85219685686&amp;doi=10.1016%2Fj.radphyschem.2025.112641&amp;partnerID=40&amp;md5=258072efb7feccdc505b766b9e8a0886</t>
  </si>
  <si>
    <t>Radiat. Phys. Chem.</t>
  </si>
  <si>
    <t>Molkanov, P.; Barzakh, A.; Orlov, S.Y.; Panteleev, V.N.; Seliverstov, M.D.; Tolichev, V.S.; Fedorov, D.V.</t>
  </si>
  <si>
    <t>Studying the Nuclear Shape Evolution at the ISOL Facilities (IRIS, ISOLDE, IRINA) by In-Source Resonance Ionization Spectroscopy</t>
  </si>
  <si>
    <t>Physics of Particles and Nuclei</t>
  </si>
  <si>
    <t>https://www.scopus.com/inward/record.uri?eid=2-s2.0-105009336751&amp;doi=10.1134%2FS1063779624702599&amp;partnerID=40&amp;md5=63a97d1964abf05582fbbca9ff7a50bb</t>
  </si>
  <si>
    <t>Phys. Part. Nucl.</t>
  </si>
  <si>
    <t>Llanos-Expósito, M.; Benito, J.; Fraile, L.M.; Illana, A.; Acosta, J.; Algora, A.; Andel, B.; Andreyev, A.N.; Antalic, S.; Araszkiewicz, M.; Bark, R.A.; Bernerd, C.; Bernier, N.; Bhengu, B.; Bittner, D.; Borge, M.J.G.; Briz, J.A.; Chrysalidis, K.; Cocolios, T.E.; Costache, C.; Cubiss, J.G.; Datta, U.; de Witte, H.; Encina, N.; Esmaylzadeh, A.; Favier, Z.; Fernández, D.; Ferrera, C.; Fynbo, H.O.U.; García-Tavora, V.; Georgiev, G.; Górska, M.; Heinke, R.; Herraiz, J.L.; Jones, P.M.; Jolie, J.; Judson, D.S.; Jungclaus, A.; Karny, M.; Korgul, A.; Köster, U.; Kröll, T.; Labiche, M.; Lalkovski, S.; Lesch, B.; Ley, M.; Licǎ, R.; Madurga, M.; Mǎrginean, N.; Marsh, B.A.; Miernik, K.; Mihai, C.; Mikołajczuk, M.; Mišt, J.; Murias, J.R.; Nacher, E.; Neacsu, C.; Nouvilas, V.M.; Ntshangase, S.; Olaizola, B.; Orce, J.N.; Page, C.A.A.; Page, R.D.; Pakarinen, J.; Papadakis, P.; Perea, A.; Piersa-Siłkowska, M.; PodolyÁk, Z.; Régis, J.-M.; Rog, J.; Rothe, S.; Rozwoda, B.; Sánchez-Tembleque, V.; Solak, K.; Stegemann, S.; Stepaniuk, M.; Stoica, A.; Stryjczyk, M.; Tengblad, O.; Turturica, A.; Turturică, G.; Udias, J.M.; Ujeniuc, S.; van Duppen, P.; Vasilev, I.; von Tresckow, M.; Warr, N.; Yue, Z.; Zajda, S.</t>
  </si>
  <si>
    <t>https://www.scopus.com/inward/record.uri?eid=2-s2.0-105007871403&amp;doi=10.1103%2FPhysRevC.111.064310&amp;partnerID=40&amp;md5=2df01ba83387d6fcf9a9f834c907a409</t>
  </si>
  <si>
    <t>Bara, S.; Algora, A.; Andel, B.; Andreyev, A.N.; Antalic, S.; Bark, R.A.; Borge, M.J.G.; Camaiani, A.; Cocolios, T.E.; Cubiss, J.G.; de Witte, H.; Fajardo-Zambrano, C.M.; Favier, Z.; Fraile, L.M.; Fynbo, H.O.U.; Goriely, S.; Grzywacz, R.; Heines, M.; Ivandikov, F.; Johnson, J.; Jones, P.M.; Judson, D.S.; Klimo, J.; Korgul, A.; Labiche, M.; Licǎ, R.; Madurga, M.; Mǎrginean, N.; Mihai, C.; Mišt, J.; Nacher, E.; Neacsu, C.; Orce, J.N.; Page, C.A.A.; Page, R.D.; Pakarinen, J.; Papadakis, P.; Perea, A.; Piersa-Siłkowska, M.; PodolyÁk, Z.; Raabe, R.; Ryssens, W.; Sánchez-Fernández, A.; Sitarčík, A.; Tengblad, O.; Udias, J.M.; van den Bergh, V.; van Duppen, P.; Warr, N.; Youssef, A.; Yue, Z.</t>
  </si>
  <si>
    <t>New upper limits for β -delayed fission probabilities of Fr 230,232 and Ac 230,232,234</t>
  </si>
  <si>
    <t>https://www.scopus.com/inward/record.uri?eid=2-s2.0-105007091189&amp;doi=10.1103%2FPhysRevC.111.065803&amp;partnerID=40&amp;md5=2f02931f1c9d29209d527b513c6ec505</t>
  </si>
  <si>
    <t>O’Sullivan, E.B.; Collins, S.M.; Daugas, J.-M.; Domenichetti, L.; Heery, J.; Henderson, J.; Köster, U.; Michelagnoli, C.; Parry, T.; Pascu, S.; Regan, P.H.; Shearman, R.</t>
  </si>
  <si>
    <t>Electron-gamma decay spectroscopy of 152Tb</t>
  </si>
  <si>
    <t>Physica Scripta</t>
  </si>
  <si>
    <t>https://www.scopus.com/inward/record.uri?eid=2-s2.0-105006676705&amp;doi=10.1088%2F1402-4896%2Fadd812&amp;partnerID=40&amp;md5=f2f39d8fbda3d78a485059e2c36da53a</t>
  </si>
  <si>
    <t>Phys Scr</t>
  </si>
  <si>
    <t>Monetti, A.; Manzolaro, M.; Stracener, D.W.; Andrighetto, A.; Ballan, M.; Centofante, L.; Corradetti, S.; Khwairakpam, O.S.; Lilli, G.; Scarpa, D.; Ballof, J.; Crepieux, B.; Owen, M.; Rothe, S.</t>
  </si>
  <si>
    <t>Performance evaluation of the SPES FEBIAD ion source</t>
  </si>
  <si>
    <t>https://www.scopus.com/inward/record.uri?eid=2-s2.0-105000678242&amp;doi=10.1016%2Fj.nimb.2025.165688&amp;partnerID=40&amp;md5=16f31d83846fcdb48878a6deea42831e</t>
  </si>
  <si>
    <t>Bai, S.W.; Yang, X.F.; Koszorus, Á.; Berengut, J.C.; Billowes, J.; Bissell, M.L.; Blaum, K.; Borschevsky, A.; Campbell, P.; Cheal, B.; Devlin, C.S.; Flanagan, K.T.; Garcia Ruiz, R.F.; Heylen, H.; Holt, J.D.; Hu, B.S.; Kanellakopoulos, A.; Krämer, J.; Lagaki, V.; Maass, B.; Malbrunot-Ettenauer, S.; Miyagi, T.; Konig, K.; Kortelainen, M.; Nazarewicz, W.; Neugart, R.; Neyens, G.; Nörtershaüser, W.; Reinhard, P.-G.; Reitsma, M.L.; Rodriguez, L.V.; Sommer, F.; Xu, Z.Y.</t>
  </si>
  <si>
    <t>Charge Radii of Neutron-Rich Scandium Isotopes and the Seniority Symmetry in the 0f7/2 Shell</t>
  </si>
  <si>
    <t>https://www.scopus.com/inward/record.uri?eid=2-s2.0-105004413709&amp;doi=10.1103%2FPhysRevLett.134.182501&amp;partnerID=40&amp;md5=91c31b3e65884fbc30e3db234def64d0</t>
  </si>
  <si>
    <t>Passon, S.; Konig, K.; Schilling, F.; Maass, B.; Meisner, J.; Nörtershaüser, W.</t>
  </si>
  <si>
    <t>Ultra-stable 3D-Printed precision voltage divider for calibrations and experiments</t>
  </si>
  <si>
    <t>Conference paper</t>
  </si>
  <si>
    <t>Measurement: Sensors</t>
  </si>
  <si>
    <t>https://www.scopus.com/inward/record.uri?eid=2-s2.0-85219099969&amp;doi=10.1016%2Fj.measen.2025.101818&amp;partnerID=40&amp;md5=cef14fc2d30e329128530968cac06c23</t>
  </si>
  <si>
    <t>Measurement. Sens.</t>
  </si>
  <si>
    <t>Orrigo, S.E.A.</t>
  </si>
  <si>
    <t>Beta-decay studies with the Total Absorption Gamma-ray Spectroscopy technique</t>
  </si>
  <si>
    <t>10th International Conference on Quarks and Nuclear Physics, QNP 2024</t>
  </si>
  <si>
    <t>Proceedings of Science</t>
  </si>
  <si>
    <t>https://www.scopus.com/inward/record.uri?eid=2-s2.0-105001594255&amp;doi=10.22323%2F1.465.0184&amp;partnerID=40&amp;md5=176e4b8b4d7702c28e3e7810d44a50dd</t>
  </si>
  <si>
    <t>Proc. Sci.</t>
  </si>
  <si>
    <t>Mapanao, A.K.; Busslinger, S.D.; Mehta, A.; Kegler, K.; Favaretto, C.; Grundler, P.V.; Talip, Z.; Köster, U.; Johnston, K.; Schibli, R.; Van Der Meulen, N.P.; Müller, C.</t>
  </si>
  <si>
    <t>European Journal of Nuclear Medicine and Molecular Imaging</t>
  </si>
  <si>
    <t>https://www.scopus.com/inward/record.uri?eid=2-s2.0-85213806298&amp;doi=10.1007%2Fs00259-024-07035-8&amp;partnerID=40&amp;md5=732354c39392a59a867fad866c7de551</t>
  </si>
  <si>
    <t>Eur. J. Nucl. Med. Mol. Imaging</t>
  </si>
  <si>
    <t>Attaining high charge states with REXEBIS</t>
  </si>
  <si>
    <t>Licǎ, R.; Andreyev, A.N.; Naïdja, H.; Blazhev, A.; van Duppen, P.; Andel, B.; Algora, A.; Antalic, S.; Benito, J.; Benzoni, G.; Berry, T.; Borge, M.J.G.; Costache, C.; Cubiss, J.G.; de Witte, H.; Fraile, L.M.; Fynbo, H.O.U.; Greenlees, P.T.; Harkness-Brennan, L.J.; Huýse, M.; Illana, A.; Jolie, J.; Judson, D.S.; Konki, J.; Lazarus, I.; Madurga, M.; Mǎrginean, N.; Mârginean, R.; Mihai, C.; Mihai, R.E.; Mošat’, P.; Murias, J.R.; Nacher, E.; Negreţ, A.; Page, R.D.; Perea, A.; Pucknell, V.; Rahkila, P.; Rezynkina, K.; Sánchez-Tembleque, V.; Schomacker, K.; Stryjczyk, M.; Sürder, C.; Tengblad, O.; Vedia, V.; Warr, N.</t>
  </si>
  <si>
    <t>Revealing the Nature of yrast States in Neutron-Rich Polonium Isotopes</t>
  </si>
  <si>
    <t>https://www.scopus.com/inward/record.uri?eid=2-s2.0-85217456948&amp;doi=10.1103%2FPhysRevLett.134.052502&amp;partnerID=40&amp;md5=fd16d837847a9fc5230c7fcb6a649dc4</t>
  </si>
  <si>
    <t>Kirby, G.; Deelen, N.; Iziquel, A.; van Nugteren, J.; Page-Mason, E.; Martins, D.; Berjillos, R.; Garcia-Ramos, C.; Gonzales Cordero, C.A.; Junquera, T.; Kurtukian-Nieto, T.; Resta, J.; Martel-Bravo, I.</t>
  </si>
  <si>
    <t>Design and Optimization of a 4 Tesla 200 mm Aperture Helium-Free Nb-Ti Nested CCT Quadrupole/Dipole Superconducting Magnet</t>
  </si>
  <si>
    <t>IEEE Transactions on Applied Superconductivity</t>
  </si>
  <si>
    <t>https://www.scopus.com/inward/record.uri?eid=2-s2.0-85215399233&amp;doi=10.1109%2FTASC.2025.3529629&amp;partnerID=40&amp;md5=299ce2c73fdf9808a658bdf37cf39497</t>
  </si>
  <si>
    <t>IEEE Trans Appl Supercond</t>
  </si>
  <si>
    <t>Pineda, S.V.; Chhetri, P.; Bara, S.; Elskens, Y.; Casci, S.; Alexandrova, A.N.; Au, M.; Athanasakis-Kaklamanakis, M.; Bartokos, M.; Beeks, K.; Bernerd, C.; Claessens, A.; Chrysalidis, K.; Cocolios, T.E.; Correia, J.G.; de Witte, H.; Elwell, R.; Ferrer, R.; Heinke, R.; Hudson, E.R.; Ivandikov, F.; Kudryavtsev, Y.; Köster, U.; Kraemer, S.; Laatiaoui, M.; Licǎ, R.; Merckling, C.; Morawetz, I.; Morgan, H.W.T.; Moritz, D.; Pereira, L.M.C.; Raeder, S.; Rothe, S.; Schaden, F.; Scharl, K.; Schumm, T.; Stegemann, S.; Terhune, J.; Thirolf, P.G.; Tunhuma, S.M.; van den Bergh, P.; van Duppen, P.; Vantomme, A.; Wahl, U.; Yue, Z.</t>
  </si>
  <si>
    <t>Radiative decay of the Th 229m nuclear clock isomer in different host materials</t>
  </si>
  <si>
    <t>Physical Review Research</t>
  </si>
  <si>
    <t>https://www.scopus.com/inward/record.uri?eid=2-s2.0-85215263105&amp;doi=10.1103%2FPhysRevResearch.7.013052&amp;partnerID=40&amp;md5=e4c068016e19dbccb430ae10b42a2be1</t>
  </si>
  <si>
    <t>Phys. Rev. Res.</t>
  </si>
  <si>
    <t>Nies, L.; Atanasov, D.; Athanasakis-Kaklamanakis, M.; Au, M.; Bernerd, C.; Blaum, K.; Chrysalidis, K.; Fischer, P.; Heinke, R.; Klink, C.; Lange, D.; Lunney, D.; Manea, V.; Marsh, B.A.; Müller, M.; Mougeot, M.; Naimi, S.; Schweiger, C.; Schweikhard, L.; Wienholtz, F.</t>
  </si>
  <si>
    <t>https://www.scopus.com/inward/record.uri?eid=2-s2.0-85214487654&amp;doi=10.1103%2FPhysRevC.111.014315&amp;partnerID=40&amp;md5=b8dd44b683344f1632b349e00819b033</t>
  </si>
  <si>
    <t>Au, M.; Nies, L.; Stegemann, S.; Athanasakis-Kaklamanakis, M.; Cocolios, T.E.; Fischer, P.; Giesel, P.F.; Johnson, J.; Köster, U.; Lange, D.; Mougeot, M.; Reilly, J.; Schlaich, M.; Schweiger, C.; Schweikhard, L.; Wienholtz, F.; Wojtaczka, W.; Düllmann, C.E.; Rothe, S.</t>
  </si>
  <si>
    <t>https://www.scopus.com/inward/record.uri?eid=2-s2.0-85209096413&amp;doi=10.1007%2Fs10967-024-09811-0&amp;partnerID=40&amp;md5=835a4a719b27470ed29cf9f81585b9fe</t>
  </si>
  <si>
    <t>J. Radioanal. Nucl. Chem.</t>
  </si>
  <si>
    <t>Athanasakis-Kaklamanakis, M.; Wilkins, S. G.; Skripnikov, L. V.; Koszorús, Á.; Breier, A. A.; Ahmad, O.; Au, M.; Bai, S. W.; Belošević, I.; Berbalk, J.; Berger, R.; Bernerd, C.; Bissell, M. L.; Borschevsky, A.; Brinson, A.; Chrysalidis, K.; Cocolios, T. E.; de Groote, R. P.; Dorne, A.; Fajardo-Zambrano, C. M.; Field, R. W.; Flanagan, K. T.; Franchoo, S.; Garcia Ruiz, R. F.; Gaul, K.; Geldhof, S.; Giesen, T. F.; Hanstorp, D.; Heinke, R.; Imgram, P.; Isaev, T. A.; Kyuberis, A. A.; Kujanpää, S.; Lalanne, L.; Lassègues, P.; Lim, J.; Liu, Y. C.; Lynch, K. M.; McGlone, A.; Mei, W. C.; Neyens, G.; Nichols, M.; Nies, L.; Pašteka, L. F.; Perrett, H. A.; Raggio, A.; Reilly, J. R.; Rothe, S.; Smets, E.; Udrescu, S.-M.; van den Borne, B.; Wang, Q.; Warbinek, J.; Wessolek, J.; Yang, X. F.; Zülch, C.</t>
  </si>
  <si>
    <t>Electron correlation and relativistic effects in the excited states of radium monofluoride</t>
  </si>
  <si>
    <t xml:space="preserve">Nature Communications </t>
  </si>
  <si>
    <t>https://doi.org/10.1038/s41467-025-55977-w</t>
  </si>
  <si>
    <t>Nat. Comm.</t>
  </si>
  <si>
    <t>Wilkins, S. G.; Udrescu, S. M.; Athanasakis-Kaklamanakis, M.; Garcia Ruiz, R. F.; Au, M.; Belošević, I.; Berger, R.; Bissell, M. L.; Breier, A. A.; Brinson, A. J.; Chrysalidis, K.; Cocolios, T. E.; de Groote, R. P.; Dorne, A.; Flanagan, K. T.; Franchoo, S.; Gaul, K.; Geldhof, S.; Giesen, T. F.; Hanstorp, D.; Heinke, R.; Isaev, T.; Koszorús, Á.; Kujanpää, S.; Lalanne, L.; Neyens, G.; Nichols, M.; Perrett, H. A.; Reilly, J. R.; Skripnikov, L. V.; Rothe, S.; van den Borne, B.; Wang, Q.; Wessolek, J.; Yang, X. F.; Zülch, C.</t>
  </si>
  <si>
    <t>https://doi.org/10.1126/science.adm7717</t>
  </si>
  <si>
    <t>Science</t>
  </si>
  <si>
    <t>Abbreviated Source Title</t>
  </si>
  <si>
    <t>https://doi.org/10.1016/j.physletb.2025.140013</t>
  </si>
  <si>
    <t>https://doi.org/10.1016/j.nimb.2025.165859</t>
  </si>
  <si>
    <t>https://doi.org/10.1016/j.nima.2025.170812</t>
  </si>
  <si>
    <t>https://doi.org/10.1103/l24v-5m31</t>
  </si>
  <si>
    <t>https://doi.org/10.1103/dhbh-12sc</t>
  </si>
  <si>
    <t>https://doi.org/10.1103/sltw-g4d6</t>
  </si>
  <si>
    <t>https://doi.org/10.1103/423q-cxfh</t>
  </si>
  <si>
    <t>https://doi.org/10.1103/rf8d-v286</t>
  </si>
  <si>
    <t>https://doi.org/10.1016/j.radphyschem.2025.112641</t>
  </si>
  <si>
    <t>https://doi.org/10.1134/S1063779624702599</t>
  </si>
  <si>
    <t>https://doi.org/10.1103/PhysRevC.111.064310</t>
  </si>
  <si>
    <t>https://doi.org/10.1103/PhysRevC.111.065803</t>
  </si>
  <si>
    <t>https://doi.org/10.1088/1402-4896/add812</t>
  </si>
  <si>
    <t>https://doi.org/10.1016/j.nimb.2025.165688</t>
  </si>
  <si>
    <t>https://doi.org/10.1103/PhysRevLett.134.182501</t>
  </si>
  <si>
    <t>https://doi.org/10.1016/j.measen.2025.101818</t>
  </si>
  <si>
    <t>https://doi.org/10.22323/1.465.0184</t>
  </si>
  <si>
    <t>https://doi.org/10.1088/1748-0221/20/03/C03053</t>
  </si>
  <si>
    <t>https://doi.org/10.1103/PhysRevLett.134.052502</t>
  </si>
  <si>
    <t>https://doi.org/10.1109/TASC.2025.3529629</t>
  </si>
  <si>
    <t>https://doi.org/10.1103/PhysRevResearch.7.013052</t>
  </si>
  <si>
    <t>https://doi.org/10.1103/PhysRevC.111.014315</t>
  </si>
  <si>
    <t>https://doi.org/10.1007/s10967-024-09811-0</t>
  </si>
  <si>
    <t xml:space="preserve">Phys. Rev. C 111 14315 </t>
  </si>
  <si>
    <t xml:space="preserve">Phys. Rev. C 112 34304 </t>
  </si>
  <si>
    <t xml:space="preserve">Phys. Rev. C 112 24328 </t>
  </si>
  <si>
    <t xml:space="preserve">Phys. Rev. C 111 64310 </t>
  </si>
  <si>
    <t xml:space="preserve">Phys. Rev. C 111 65803 </t>
  </si>
  <si>
    <t xml:space="preserve">Phys Scr 100 65308 </t>
  </si>
  <si>
    <t>Science 6771  386</t>
  </si>
  <si>
    <t xml:space="preserve">Nucl Instrum Methods Phys Res Sect B 563 165688 </t>
  </si>
  <si>
    <t xml:space="preserve">Measurement. Sens. 38 101818 </t>
  </si>
  <si>
    <t xml:space="preserve">Proc. Sci. 465 184 </t>
  </si>
  <si>
    <t>Eur. J. Nucl. Med. Mol. Imaging 52  1383</t>
  </si>
  <si>
    <t xml:space="preserve">Radiat. Phys. Chem. 232 112641 </t>
  </si>
  <si>
    <t xml:space="preserve">Phys Lett Sect B Nucl Elem Part High-Energy Phys 871 140013 </t>
  </si>
  <si>
    <t xml:space="preserve">Nucl Instrum Methods Phys Res Sect B 568 165859 </t>
  </si>
  <si>
    <t xml:space="preserve">Nucl Instrum Methods Phys Res Sect A 1080 170812 </t>
  </si>
  <si>
    <t xml:space="preserve">IEEE Trans Appl Supercond 35 4002307 </t>
  </si>
  <si>
    <t xml:space="preserve">Phys. Rev. Res. 7 13052 </t>
  </si>
  <si>
    <t>J. Radioanal. Nucl. Chem. 334  367</t>
  </si>
  <si>
    <t>Phys. Rev. C 112 34307</t>
  </si>
  <si>
    <t>ISOLDE publication list</t>
  </si>
  <si>
    <t xml:space="preserve">updated: </t>
  </si>
  <si>
    <t>Régis J.-M.; Fraile L.M.; Rudigier M.</t>
  </si>
  <si>
    <t>Progr Part Nucl Phys</t>
  </si>
  <si>
    <t>Progr Part Nucl Phys 141 104152</t>
  </si>
  <si>
    <t>https://doi.org/10.1016/j.ppnp.2024.104152</t>
  </si>
  <si>
    <t>Progress in Particle and Nuclear Physics</t>
  </si>
  <si>
    <t>https://www.scopus.com/inward/record.uri?eid=2-s2.0-85212566564&amp;doi=10.1016%2fj.ppnp.2024.104152&amp;partnerID=40&amp;md5=2b5927393f14c0f0fb1a6026791d777f</t>
  </si>
  <si>
    <t>Nácher E.; Fonseca C.; Köster U.; Briz J.A.; Parra S.; Agramunt J.; Algora A.; Fraile L.M.; Gelletly W.; Llanos M.; Page C.; Rubio B.; Taín J.L.; Yue Z.</t>
  </si>
  <si>
    <t>Off-line Total Absorption Spectroscopy of152Tb for its medical interest</t>
  </si>
  <si>
    <t>https://www.scopus.com/inward/record.uri?eid=2-s2.0-105010844457&amp;doi=10.1051%2fepjconf%2f202532906003&amp;partnerID=40&amp;md5=557db33634bfdbb9fd21040fc3410996</t>
  </si>
  <si>
    <t>EPJ Web Conf.</t>
  </si>
  <si>
    <t>Olaizola B.; Illana A.; Benito J.; Suárez-Bustamante D.P.; Del Piccolo G.; Algora A.; Andel B.; Andreyev A.N.; Araszkiewicz M.; Ayyad Y.; Bark R.A.; Berry T.; Borge M.J.G.; Chrysalidis K.; Cocolios T.E.; Costache C.; Cubiss J.G.; Van Duppen P.; Favier Z.; Fraile L.M.; Fynbo H.O.U.; Galtarossa F.; Georgiev G.; Greenless P.T.; Grzywacz R.; Harkness-Brennan L.J.; Heinke R.; Huyse M.; Ibañez P.; Johnston K.; Jones P.M.; Judson D.S.; Konki J.; Korgul A.; Köster U.; Kurcewicz J.; Labiche M.; Lazarus I.; Lică R.; Llanos-Expósito M.; Madurga M.; Marginean N.; Marginean R.; Marsh B.A.; Mihai C.; Mihai R.E.; Murias J.R.; Nácher E.; Neacsu C.; Negret A.; Nouvilas V.M.; Ojala J.; Orce J.N.; Page C.A.A.; Page R.D.; Pakarinen J.; Papadakis J.; Pascu S.; Perea A.; Piersa-Siłkowska M.; Plaza A.M.; Podolyák Z.; Poklepa W.; Pucknell V.; Rahkila P.; Raison C.; Rapisarda E.; Rezynkina K.; Rotaru F.; Schomacker K.; Siciliano M.; Sotty C.; Stryjczyk M.; Tengblad O.; Udías J.M.; Vedia V.; Viñals S.; Wadsworth R.; Warr N.; De Witte H.; Yates D.; Yue Z.</t>
  </si>
  <si>
    <t>The 76Cu conundrum remains unsolved</t>
  </si>
  <si>
    <t>https://www.scopus.com/inward/record.uri?eid=2-s2.0-105005075145&amp;doi=10.1016%2fj.physletb.2025.139551&amp;partnerID=40&amp;md5=57158cab22da7633665ca8831f5a74c7</t>
  </si>
  <si>
    <t>EPJ Web of Conferences 329 6003</t>
  </si>
  <si>
    <t>Nies, L.</t>
  </si>
  <si>
    <t>Llanos-Expósito, M.</t>
  </si>
  <si>
    <t>Bara, S.</t>
  </si>
  <si>
    <t>Mišt, J.</t>
  </si>
  <si>
    <t>Barzakh, A.</t>
  </si>
  <si>
    <t>Lunney, D.</t>
  </si>
  <si>
    <t>Lalanne, L.</t>
  </si>
  <si>
    <t>Mapanao, A.K.</t>
  </si>
  <si>
    <t>Kirby, G.</t>
  </si>
  <si>
    <t>Au, M.</t>
  </si>
  <si>
    <t>Schlaich, M.</t>
  </si>
  <si>
    <t>Monetti, A.</t>
  </si>
  <si>
    <t>Garces, S.R.</t>
  </si>
  <si>
    <t>Andreyev, A.N.</t>
  </si>
  <si>
    <t>Bai, S.W.</t>
  </si>
  <si>
    <t>Licǎ, R.</t>
  </si>
  <si>
    <t>Dyszel, P.</t>
  </si>
  <si>
    <t>Régis J.-M.</t>
  </si>
  <si>
    <t>Nácher E.</t>
  </si>
  <si>
    <t>Olaizola B.</t>
  </si>
  <si>
    <t>O’Sullivan, E.B.</t>
  </si>
  <si>
    <t>Molkanov, P.</t>
  </si>
  <si>
    <t>Pineda, S.V.</t>
  </si>
  <si>
    <t>O'Sullivan, E.B.</t>
  </si>
  <si>
    <t>Wilkins, S. G.</t>
  </si>
  <si>
    <t>Passon, S.</t>
  </si>
  <si>
    <t>Phys Lett Sect B Nucl Elem Part High-Energy Phys  866 139551</t>
  </si>
  <si>
    <t>F.P. Gustafsson, L. V. Rodríguez, R.F. Garcia Ruiz, T. Miyagi, S.W. Bai, D.L. Balabanski, C.L. Binnersley, M.L. Bissell, K. Blaum, B. Cheal, T.E. Cocolios, G.J. Farooq-Smith, K.T. Flanagan, S. Franchoo, A. Galindo-Uribarri, G. Georgiev, W. Gins, C. Gorges, R.P. de Groote, H. Heylen, J.D. Holt, A. Kanellakopoulos, J. Karthein, S. Kaufmann, Á. Koszorús, K. König, V. Lagaki, S. Lechner, B. Maass, S. Malbrunot-Ettenauer, W. Nazarewicz, R. Neugart, G. Neyens, W. Nörtershäuser, T. Otsuka, P.-G. Reinhard, N. Rondelez, E. Romero-Romero, C.M. Ricketts, S. Sailer, R. Sánchez, S. Schmidt, A. Schwenk, S.R. Stroberg, N. Shimizu, Y. Tsunoda, A.R. Vernon, L. Wehner, S. G. Wilkins, C. Wraith, L. Xie, Z. Y. Xu, X.F. Yang, D. T. Yordanov</t>
  </si>
  <si>
    <t>Charge Radii Measurements of Exotic Tin Isotopes in the Proximity of N=50 and N=82</t>
  </si>
  <si>
    <t>Gustafsson, F. P.</t>
  </si>
  <si>
    <t>article</t>
  </si>
  <si>
    <t>N</t>
  </si>
  <si>
    <t>https://arxiv.org/abs/2504.17060</t>
  </si>
  <si>
    <t>https://doi.org/10.1051/epjconf/202532906003</t>
  </si>
  <si>
    <t>https://doi.org/10.1016/j.physletb.2025.139551</t>
  </si>
  <si>
    <t>Ingeberg, V. W.</t>
  </si>
  <si>
    <t>Ingeberg, V. W.; Siem, S.; Wiedeking, M.; Choplin, A.; Goriely, S.; Siess, L.; Abrahams, K. J.; Arnswald, K.; Bello Garrote, F.; Bleuel, D. L.; Cederkäll, J.; Christoffersen, T. L.; Cox, D. M.; De Witte, H.; Gaffney, L. P.; Görgen, A.; Henrich, C.; Illana, A.; Jones, P.; Kheswa, B. V.; Kröll, T.; Majola, S. N. T.; Malatji, K. L.; Ojala, J.; Pakarinen, J.; Rainovski, G.; Reiter, P.; von Schmid, M.; Seidlitz, M.; Tveten, G. M.; Warr, N.; Zeiser, F.; The ISOLDE Collaboration</t>
  </si>
  <si>
    <t>Nuclear level density and $\ensuremath{\gamma}$-ray strength function of $^{67}\mathrm{Ni}$ and the impact on the $i$ process</t>
  </si>
  <si>
    <t>Phys. Rev. C 111 15803</t>
  </si>
  <si>
    <t>https://doi.org/10.1103/PhysRevC.111.015803</t>
  </si>
  <si>
    <t>https://link.aps.org/doi/10.1103/PhysRevC.111.015803</t>
  </si>
  <si>
    <t>Guillotin, N.</t>
  </si>
  <si>
    <t>N Guillotin, T Dupont, T Barbe and T Kubla</t>
  </si>
  <si>
    <t>HIE ISOLDE cryogenics operation results and recent upgrades</t>
  </si>
  <si>
    <t>IOP Conf. Ser.: Mater. Sci. Eng. 1327 012017</t>
  </si>
  <si>
    <t>IOP Conference Series</t>
  </si>
  <si>
    <t>https://iopscience.iop.org/article/10.1088/1757-899X/1327/1/012017/meta</t>
  </si>
  <si>
    <t>Publication year</t>
  </si>
  <si>
    <t>Cristina Müller</t>
  </si>
  <si>
    <t>Development and application of collinear resonance ionization spectroscopy: RAPTOR at IGISOL and the study of 106-123Ag at ISOLDE-CERN</t>
  </si>
  <si>
    <t>https://urn.fi/URN:ISBN:978-952-86-0987-2</t>
  </si>
  <si>
    <t xml:space="preserve">IOP Conf. Ser.: Mater. Sci. Eng. </t>
  </si>
  <si>
    <t>https://doi.org/10.1088/1757-899X/1327/1/012017</t>
  </si>
  <si>
    <t>Supervisor</t>
  </si>
  <si>
    <t>Supervisor 2</t>
  </si>
  <si>
    <t>Supervisor 3</t>
  </si>
  <si>
    <t>JYU DISSERTATIONS 979</t>
  </si>
  <si>
    <t>Gabriel García de Lorenzo</t>
  </si>
  <si>
    <t>Towards Efficient Terbium Extraction: Molecular Beams of TbFx for ISOL and Nuclear Medicine</t>
  </si>
  <si>
    <t>radioisotopes</t>
  </si>
  <si>
    <t>Investigation of the nuclear structure of silver isotopes via laser spectroscopy and experimental trends in nuclear moments below Z = 50</t>
  </si>
  <si>
    <t>https://kuleuven.limo.libis.be/discovery/fulldisplay?docid=lirias4262882&amp;context=SearchWebhook&amp;vid=32KUL_KUL:Lirias&amp;lang=en&amp;search_scope=lirias_profile&amp;adaptor=SearchWebhook&amp;tab=LIRIAS&amp;query=any%2Ccontains%2CLIRIAS4262882&amp;offset=0?utm_source=chatgpt.com</t>
  </si>
  <si>
    <t>https://research.kuleuven.be/portal/en/project/3E200718</t>
  </si>
  <si>
    <t>not available</t>
  </si>
  <si>
    <t>I. Moore</t>
  </si>
  <si>
    <t>M-l Reponen</t>
  </si>
  <si>
    <t>ADD PhD's defended in 2025 based on ISOLDE research</t>
  </si>
  <si>
    <t>ISOLDE 2025 theses list</t>
  </si>
  <si>
    <t xml:space="preserve">UPDATE THIS LIST -  add newly started PhD's in 2025 /  remove defended  PhD's to sheet 'PhD defended 2025' </t>
  </si>
  <si>
    <t>ISOLDE ongoing theses list</t>
  </si>
  <si>
    <t>R.P. de Groote</t>
  </si>
  <si>
    <t>N. Pietralla</t>
  </si>
  <si>
    <t>Defence date</t>
  </si>
  <si>
    <t>Evolution of isovector quadrupole valence-shell excitations of heavy vibrational nuclei</t>
  </si>
  <si>
    <t>T. Kröll</t>
  </si>
  <si>
    <t>https://research.manchester.ac.uk/files/360318046/FULL_TEXT.PDF</t>
  </si>
  <si>
    <t>Advancement Towards Collinear Resonance Ionisation Spectroscopy — Enhanced ICP-MS for 90Sr Detection</t>
  </si>
  <si>
    <t>Matthew Duggan</t>
  </si>
  <si>
    <t>Unviersity of Manchester</t>
  </si>
  <si>
    <t>Decay Spectroscopy of Isomerically Pure Beams of 178Au and its Daughters</t>
  </si>
  <si>
    <t>J. Cubiss</t>
  </si>
  <si>
    <t>https://etheses.whiterose.ac.uk/id/eprint/36904/1/Page_204002566_CorrectedThesisClean.pdf</t>
  </si>
  <si>
    <t>Christopher Adam Abbott Page</t>
  </si>
  <si>
    <t>Experimental and theoretical studies of β-delayed fission</t>
  </si>
  <si>
    <t>W. Ryssens</t>
  </si>
  <si>
    <t>embargoed</t>
  </si>
  <si>
    <t>João Pedro Araújo / Neenu Prasannan</t>
  </si>
  <si>
    <t>Armandina Lopes / João Pedro Araújo</t>
  </si>
  <si>
    <t>Matúš Balogh</t>
  </si>
  <si>
    <t>Field: Nuclear and Subnuclear Physics (Jadrová a subjadrová fyzika) — thesis titled “Spectroscopy of excited states in light Au isotopes” (in Slovak) (Fyzikálny ústav SAV, v. v. i.)</t>
  </si>
  <si>
    <t>Martin Venhart, PhD</t>
  </si>
  <si>
    <t>Martin Venhart, PhD</t>
  </si>
  <si>
    <t>Róbert Urban (Robert Urban)</t>
  </si>
  <si>
    <t>Field: Nuclear and Subnuclear Physics (Jadrová a subjadrová fyzika)</t>
  </si>
  <si>
    <t>Development of the β‑NMR technique towards the study of hyperfine anomalies in short‑lived nuclei</t>
  </si>
  <si>
    <t>G. Edwards</t>
  </si>
  <si>
    <t>Added later</t>
  </si>
  <si>
    <r>
      <t xml:space="preserve">CERN CDS reference and/or other accessible repository (e.g. </t>
    </r>
    <r>
      <rPr>
        <b/>
        <sz val="9"/>
        <color rgb="FFFF0000"/>
        <rFont val="Arial"/>
        <family val="2"/>
      </rPr>
      <t>arXiv</t>
    </r>
    <r>
      <rPr>
        <b/>
        <sz val="9"/>
        <color rgb="FF000000"/>
        <rFont val="Arial"/>
        <family val="2"/>
      </rPr>
      <t>, university)</t>
    </r>
  </si>
  <si>
    <t>Gamma-gamma fast timing with high-performance LaBr3(Ce) scintillators</t>
  </si>
  <si>
    <t>Beta- and alpha-decay spectroscopy of 182Au</t>
  </si>
  <si>
    <t>Renormalisation group, Ab Initio and covariant approaches to nuclear magicity and clustering; experimental search for double alpha decay</t>
  </si>
  <si>
    <t>E. Khan</t>
  </si>
  <si>
    <t>M. Vandebrouck</t>
  </si>
  <si>
    <t>https://theses.hal.science/tel-05403659v1</t>
  </si>
  <si>
    <t>Yinshen Liu</t>
  </si>
  <si>
    <t>Quadrupole moments of the lighter gold isotopes: investigating the nuclear deformation</t>
  </si>
  <si>
    <t>PUMA@ISOLDE</t>
  </si>
  <si>
    <t xml:space="preserve">Mark Julian Kirschbaum </t>
  </si>
  <si>
    <t>A. Obertelli</t>
  </si>
  <si>
    <t>Lukas Nies, Coulter Walls</t>
  </si>
  <si>
    <t>IS699</t>
  </si>
  <si>
    <t>Hannah Kleis</t>
  </si>
  <si>
    <t>D.T. Joss, L.P. Gaffney</t>
  </si>
  <si>
    <t>Helena Friess</t>
  </si>
  <si>
    <t>B. Cheal, C.S. Devlin</t>
  </si>
  <si>
    <t>IS689</t>
  </si>
  <si>
    <t xml:space="preserve">Daniel Clarke </t>
  </si>
  <si>
    <t>Evolution of single-particle states outside N = 126 using the 212Rn(d,p)213Rn reaction in inverse kinematics</t>
  </si>
  <si>
    <t>Submitted but awating link</t>
  </si>
  <si>
    <t>D.K. Sharp / S.J. Freeman</t>
  </si>
  <si>
    <t>https://research.manchester.ac.uk/en/studentTheses/evolution-of-single-particle-states-outside-n-126-using-the-212rn/</t>
  </si>
  <si>
    <t>The University of Manchester</t>
  </si>
  <si>
    <t>ISS/IS621</t>
  </si>
  <si>
    <t>Michał Włodarzcyk</t>
  </si>
  <si>
    <t>S.J. Freeman</t>
  </si>
  <si>
    <t>IS710</t>
  </si>
  <si>
    <t xml:space="preserve">Samuel B Reeve </t>
  </si>
  <si>
    <t>Single-Neutron Structure of 28Na and 28Mg Probed Using the (d,p) Reaction</t>
  </si>
  <si>
    <t>The University of Mancheser</t>
  </si>
  <si>
    <t>not available yet</t>
  </si>
  <si>
    <t>not yet available</t>
  </si>
  <si>
    <t>Park, J.</t>
  </si>
  <si>
    <t>Park, J.;  Lopez, R. A.; Cederkall, J.; Fahlander, C.; Golubev, P.; Knyazev, A.; Rickert, E.; Iwanicki, J.; Wrzosek-Lipska, K.; Blazhev, A.; Reiter, P.; Rosiak, D.; Seidlitz, M.; Warr, N.; Butler, P. A.; Gaffney, L. P.; Berry, T.; Cox, D. M.; Pakarinen, J.; Kröll, Th.; Henrich, C.; Schilling, M.; Stahl, C.; von Schmid, M.; Rainovski, G.; Berger, C.; Berner, C.; Gernhäuser, R.; Illana, A.; De Witte, H.; Górska, M.; Habermann, T.; Saha, S.; de Angelis, G.; Borge, M. J. G.; Tengblad, O.; Otsuka, T.; and Tsunoda, Y.</t>
  </si>
  <si>
    <t>First Measurement of the Quadrupole Moment of the 2+ State in 110Sn</t>
  </si>
  <si>
    <t>https://doi.org/10.1103/7ysn-8y1w</t>
  </si>
  <si>
    <t>https://journals.aps.org/prl/pdf/10.1103/7ysn-8y1w</t>
  </si>
  <si>
    <t>Phys. Rev. Lett.</t>
  </si>
  <si>
    <t>F.M. Maier, F. Buchinger, B. Arderucio Costa, H. Heylen, C. Kanitz, A.A. Kwiatkowski, V. Lagaki, S. Lechner, E. Leistenschneider, G. Neyens, W.Nörtershäuser, P. Plattner, M. Rosenbusch, L. Schweikhard, S. Malbrunot-Ettenauer</t>
  </si>
  <si>
    <t>Impact of the drift length on the performance of MR-ToF devices</t>
  </si>
  <si>
    <t>https://doi.org/10.1016/j.nima.2025.170365</t>
  </si>
  <si>
    <t>F. M. Maier, E. Leistenschneider, M. Au, U. Berzins, Y. N. Vila Gracia, D. Hanstorp, C. Kanitz, V. Lagaki, S. Lechner, D. Leimbach, P. Plattner, M. Reponen, L. V. Rodriguez, S. Rothe, L. Schweikhard, M. Vilen, J. Warbinek, S. Malbrunot-Ettenauer</t>
  </si>
  <si>
    <t>Enhanced Sensitivity for Electron Affinity Measurements of Rare Elements</t>
  </si>
  <si>
    <t>Nature Communications, 16, 9576 (2025)</t>
  </si>
  <si>
    <t>https://doi.org/10.1038/s41467-025-64581-x</t>
  </si>
  <si>
    <t>Maroua Benhatchi</t>
  </si>
  <si>
    <t xml:space="preserve">Universite Paris-Saclay </t>
  </si>
  <si>
    <t xml:space="preserve">S. Naimi </t>
  </si>
  <si>
    <t xml:space="preserve">Silviu-Marian Udrescu </t>
  </si>
  <si>
    <t>MIT</t>
  </si>
  <si>
    <t>R. Garcia Ruiz</t>
  </si>
  <si>
    <t>https://hdl.handle.net/1721.1/157592</t>
  </si>
  <si>
    <t>REXIBIS</t>
  </si>
  <si>
    <t xml:space="preserve">Anton Gunnarsson </t>
  </si>
  <si>
    <t>F. Wenander</t>
  </si>
  <si>
    <t>A. Gunnarsson, N. Bidault , C. Munoz Diaz , H. Pahl , A. Pikin and F. Wenander</t>
  </si>
  <si>
    <t>2025 JINST 20 C03053</t>
  </si>
  <si>
    <t>The 15th International Symposium on Electron Beam Ion Sources and Traps</t>
  </si>
  <si>
    <t>Lund University</t>
  </si>
  <si>
    <t>Magnetoelectric Decoupling in Bismuth Ferrite</t>
  </si>
  <si>
    <t xml:space="preserve">Reduction in Nuclear Size and Quadrupole Deformation of High-Spin Isomers of 127,129In </t>
  </si>
  <si>
    <t>A. R. Vernon, C. L. Binnersley, R. F. Garcia Ruiz, K. M. Lynch, T. Miyagi, J. Billowes, M. L. Bissell, T. E. Cocolios, J. P. Delaroche et al.</t>
  </si>
  <si>
    <t>Compound-Nucleus and Doorway-State Decays of beta-delayed Neutron Emitters 51,52,53K</t>
  </si>
  <si>
    <t>Z. Y. Xu, R. Grzywacz, A. Gottardo, M. Madurga, I. M. Alonso, A. N. Andreyev, G. Benzoni, M. J. G. Borge, T. Cap et al.</t>
  </si>
  <si>
    <t>https://doi.org/10.1103/PhysRevLett.133.042501</t>
  </si>
  <si>
    <t>https://livrepository.liverpool.ac.uk/3184853/</t>
  </si>
  <si>
    <t>In-source Laser Spectroscopy of Neutron-rich Thallium Isotopes in the vicinity of N = 126</t>
  </si>
  <si>
    <t>https://etheses.whiterose.ac.uk/id/eprint/37700/1/PhD_thesis_Yue_207075386_reSUBMISSION.pdf</t>
  </si>
  <si>
    <t>A Fragile Hold on the Electron: Probing the Limits of Negative Ion Studies</t>
  </si>
  <si>
    <t xml:space="preserve"> Shane Wilkins/</t>
  </si>
  <si>
    <t>Ágota Koszorús</t>
  </si>
  <si>
    <t>https://gupea.ub.gu.se/bitstream/handle/2077/86225/E-spik%20Kappa_MirandaNichols_without%20papers.pdf?sequence=4&amp;isAllowed=y</t>
  </si>
  <si>
    <t xml:space="preserve">https://repository.cern/records/xea5g-zj252 </t>
  </si>
  <si>
    <t>Dang, T. T.</t>
  </si>
  <si>
    <t>T. T. Dang, J. H-Schell, A. Dubey, J. N. Gonçalves, M. E. Castillo, D. Lewin, I. C. J. Yap, A. M. Gerami, S. M. Fathabad, D. Zyabkin, D. C. Lupascu</t>
  </si>
  <si>
    <t>https://doi.org/10.1103/PhysRevLett.134.216702</t>
  </si>
  <si>
    <t>All Open Access</t>
  </si>
  <si>
    <t>Bismuth Ferrite, TDPAC</t>
  </si>
  <si>
    <t>Physical Review Letter</t>
  </si>
  <si>
    <t>216702-1</t>
  </si>
  <si>
    <t>216702-9</t>
  </si>
  <si>
    <t>H. P. Gunnlaugsson,2 D. Naidoo,1 R. Adhikari,3 A. Tarazaga Martín-Luengo,3,4,5 K. Bharuth-Ram,6 R. Mantovan,7 K. Johnston,8 J. Schell,8,9 B. Qi,2 S. Ólafsson,2 H. P. Gíslason,2 G. Peters,1 P. B. Krastev,10 I. Unzueta,11 D. V. Zyabkin,1,12 A. Bonanni,3 and H. Masenda</t>
  </si>
  <si>
    <t>Fe lattice sites, charge states, and spin dynamics in In0.10Ga0.90N following 57Mn+ implantation</t>
  </si>
  <si>
    <t>https://doi.org/10.1063/5.0307091</t>
  </si>
  <si>
    <t xml:space="preserve">Mössbauer Spectroscopy </t>
  </si>
  <si>
    <t>Journal of Applied Physics</t>
  </si>
  <si>
    <t>138, 235705-1</t>
  </si>
  <si>
    <t>138, 235705-8</t>
  </si>
  <si>
    <t>J. Appl. Phys.</t>
  </si>
  <si>
    <t>IS558</t>
  </si>
  <si>
    <t>Gulla Torvund</t>
  </si>
  <si>
    <t>University of Oslo, Norway</t>
  </si>
  <si>
    <t>Sunniva Siem/Andreas Görgen</t>
  </si>
  <si>
    <t>Carlotta Porzio</t>
  </si>
  <si>
    <t>Alina Didik</t>
  </si>
  <si>
    <t>Christoph Fransen</t>
  </si>
  <si>
    <t>IS706</t>
  </si>
  <si>
    <t>Laser spectroscopy and CP-violation sensitivity of actinium monofluoride</t>
  </si>
  <si>
    <t>Nature volume 648, pages 562–568 (2025)</t>
  </si>
  <si>
    <t>https://doi.org/10.1038/s41586-025-09814-1</t>
  </si>
  <si>
    <t>https://doi.org/10.48550/arXiv.2507.05224</t>
  </si>
  <si>
    <t>Nature</t>
  </si>
  <si>
    <t>Nat.</t>
  </si>
  <si>
    <t>Julius Wessolek</t>
  </si>
  <si>
    <t>K. Lynch</t>
  </si>
  <si>
    <t>Anderson Souza Pereira</t>
  </si>
  <si>
    <t>Synthesis and characterization of vanadates of divalent elements M(II) (M = Zn,Mn,Cd,Ca)</t>
  </si>
  <si>
    <t>A. W. Carbonari</t>
  </si>
  <si>
    <t>A. Burimova</t>
  </si>
  <si>
    <t>Synthesis, characterization and analysis of hyperfine interactions of multiferroic rare earth manganites</t>
  </si>
  <si>
    <t>Isospin mixing in 64,66Ga reexamined via total absorption spectroscopy</t>
  </si>
  <si>
    <t>S. Parra, E. Nácher, B. Rubio, W. Gelletly, J. A. Briz, J. Agramunt, A. Algora, P. Aguilera, T. Berry et al. (ISOLDE Collaboration)</t>
  </si>
  <si>
    <t>https://shodhganga.inflibnet.ac.in/handle/10603/588149</t>
  </si>
  <si>
    <t>K. Kundalia, D. Gupta, Sk M. Ali, R. Mitra, Swapan K Saha, O. Tengblad, A. Perea, I. Martel,
J. Cederkall, and A. M. Moro</t>
  </si>
  <si>
    <t>The ANC of 16O states from the transfer reaction 12C(7Be,3He)16O</t>
  </si>
  <si>
    <t>https://doi.org/10.1016/j.physletb.2025.139836</t>
  </si>
  <si>
    <t>Parra, S.</t>
  </si>
  <si>
    <t>Mpatani, O.</t>
  </si>
  <si>
    <t>Manganites, Multiferroics, Hyperfine interactions</t>
  </si>
  <si>
    <t>https://doi.org/10.1103/m35x-mw7z</t>
  </si>
  <si>
    <t>https://doi.org/10.1103/14qx-4jh6</t>
  </si>
  <si>
    <t>J. Appl. Phys. 138, 235705 (2025)</t>
  </si>
  <si>
    <t>Maier, F.M.</t>
  </si>
  <si>
    <t>Xu, Z. Y.</t>
  </si>
  <si>
    <t xml:space="preserve">Gunnarsson, A. </t>
  </si>
  <si>
    <t>TAS</t>
  </si>
  <si>
    <t>A. Ceulemans, R. Raabe, F. Nowacki, A. Alharbi, H. Ayatollahzadeh, S. A. Bennett, F. Browne, P. A. Butler, A. Camaiani, D. Clarke, A. J. Dolan, Z. Eleme, C. T. A. Everett, F. Flavigny, S. Fracassetti, S. J. Freeman, L. P. Gaffney, G. Georgiev, S. Goula, A. Heinz, A. Kawecka, J. M. Keatings, M. Labiche, I. Lazarus, P. T. MacGregor, M. V. Managlia, J. Ojala, B. Olaizola, R. D. Page, N. Patronis, O. Poleshchuk, A. M. Sánchez-Benítez, D. K. Sharp, H. Törnqvist, and A. Youssef</t>
  </si>
  <si>
    <t>Direct Evidence for the νd5/2 Orbital in 69Ni: Implications for the N = 40 Island of Inversion</t>
  </si>
  <si>
    <t>https://doi.org/10.1103/tdfs-5qzw</t>
  </si>
  <si>
    <t>Ceulemans, A.</t>
  </si>
  <si>
    <t xml:space="preserve">Vernon, A.R.; Binnersley, C.L.; Sahoo, B.K.; Billowes, J.; Bissell, K.L.; Cocolios, T.E.; de Groote, R.P.; Farooq-Smith, G.J.; Flanagan, K.T.; Garcia Ruiz, R.F.; Georgiev, G.; Gins, W.; Gustafsson, F.P.; Heinke, R.; Holt, J.D.; Kanellakopoulos, A.; Karthein, J.; Koszorús, AR Vernon, CL Binnersley, BK Sahoo, J Billowes, ML Bissell, TE Cocolios, RP de Groote, GJ Farooq-Smith, KT Flanagan, RF Garcia Ruiz, G Georgiev, W Gins, FP Gustafsson, R Heinke, JD Holt, A Kanellakopoulos, J Karthein, Koszorús, A.; Leimbach, D.; Lynch, K.M.; Miyagi, T.; Nazarewicz, W.; Neyens, G.; Reinhard, P.-G.; Ricketts, C.M.; Stroberg, S.R.; Wilkins, S.G.; Yang, X.F.; Yordanov, D.T.; </t>
  </si>
  <si>
    <t>Variations in the charge radii of indium isotopes between N = 52 and 82</t>
  </si>
  <si>
    <t>https://doi.org/10.1103/PhysRevC.111.064325</t>
  </si>
  <si>
    <t xml:space="preserve">Athanasakis-Kaklamanakis, M., Au, M., Kyuberis, A., Zulch, C., Gaul, K., Wibowo, H., Skripnikov, L., Lalanne, L., Reilly, J.R., Koszorus, A., Bara, S., Ballof, J., Berger, R., Bernerd, C., Borschevsky, A., Breier, A.A., Chrysalidis, K., Cocolios, T.E., de Groote, R.P., Dorne, A., Dobaczewski, J., Fajardo Zambrano, C.M., Flanagan, K.T., Franchoo, S., Johnson, J.D., Garcia Ruiz, R.F., Hanstorp, D., Kujanpaa, S., Liu, Y.C., Lynch, K.M., Mcglone, A., Mosyagin, N.S., Neyens, G., Nichols, M., Nies, L., Pastrana, F., Rothe, S., Ryssens, W., Van Den Borne, B., Wessolek, J., Wilkins, S.G., Yang, X.F. </t>
  </si>
  <si>
    <t>G. Neyens / J. Warbinek</t>
  </si>
  <si>
    <t>Louis Lalanne / J. Warbinek</t>
  </si>
  <si>
    <t>Jordan Reilly</t>
  </si>
  <si>
    <t>Laser spectroscopy of neutron-rich aluminium: Investigating a possible transition into the N = 20 island of inversion</t>
  </si>
  <si>
    <t>K.T. Flanagan</t>
  </si>
  <si>
    <t>https://research.manchester.ac.uk/en/studentTheses/laser-spectroscopy-of-neutron-rich-aluminium-investigating-a-poss/</t>
  </si>
  <si>
    <t>Ions, Collinear, Aluminium, Isotope Shift, Nuclear Physics, Laser Spectroscopy, Charge Radii</t>
  </si>
  <si>
    <t>18 PhD Theses</t>
  </si>
  <si>
    <t>13 PhD Theses</t>
  </si>
  <si>
    <t>Structure of Sn128 selectively populated in the β decay of the In128 ground state</t>
  </si>
  <si>
    <t>arXiv:2504.17060</t>
  </si>
  <si>
    <t>Phys. Part. Nucl. 56 961</t>
  </si>
  <si>
    <t>Iziquiel, A.</t>
  </si>
  <si>
    <t>IOP Conf. Ser.: Mater. Sci. Eng. 1327 012059</t>
  </si>
  <si>
    <t>https://doi.org/10.1088/1757-899X/1327/1/012059</t>
  </si>
  <si>
    <t>Development of a cryogen-free test cryostat for a superconducting CCT short magnet</t>
  </si>
  <si>
    <t>A. Iziquel, T. Junquera, P. Bujard, I. Martel, G. Kirby, N. Deelen, R. Berjillos, C. Garcia Ramos, T. Kurtukian-Nieto, J. Resta-Lopez and E. Page-Mason</t>
  </si>
  <si>
    <t>29th International Cryogenic Engineering Conference International Cryogenic Materials Conference 2024 22/07/2024 - 26/07/2024 Geneva, Switzerland</t>
  </si>
  <si>
    <t>IS714</t>
  </si>
  <si>
    <t xml:space="preserve">10.63028/10067/2187690151162165141 </t>
  </si>
  <si>
    <t>https://repository.uantwerpen.be/docstore/d:irua:32165</t>
  </si>
  <si>
    <t xml:space="preserve">Enhanced performance of automatic tuning in isotope separation online systems through Bayesian optimization </t>
  </si>
  <si>
    <t>Derammelaere, S.</t>
  </si>
  <si>
    <t xml:space="preserve">De Boi, I. </t>
  </si>
  <si>
    <t>Universiteit Antwerpen</t>
  </si>
  <si>
    <t>17 PhD theses</t>
  </si>
  <si>
    <t>Resonance Ionization Spectroscopy Methods
for Zinc and Indium</t>
  </si>
  <si>
    <t>Dr. C. M. Steenkamp</t>
  </si>
  <si>
    <t>Dr. R. A. Bark</t>
  </si>
  <si>
    <t>https://scholar.sun.ac.za/bitstreams/bddc95ea-cac4-4a8b-9fb7-487d42fe431a/download</t>
  </si>
  <si>
    <t xml:space="preserve">Santiago Ramos Garces </t>
  </si>
  <si>
    <t>Sonja Kujanpää</t>
  </si>
  <si>
    <t>beam tuning</t>
  </si>
  <si>
    <t>Phys Lett Sect B Nucl Elem Part High-Energy Phys 869, 139836 (2025)</t>
  </si>
  <si>
    <t>Nucl Instrum Methods Phys Res Sect A 1075, 170365 (2025)</t>
  </si>
  <si>
    <t xml:space="preserve">Phys. Rev. Lett. 134 182501 </t>
  </si>
  <si>
    <t>Nature Communications, 16, 2139 (2025)</t>
  </si>
  <si>
    <t>Phys. Rev. C 111 064325</t>
  </si>
  <si>
    <t>Phys. Rev. C 112 064328</t>
  </si>
  <si>
    <t xml:space="preserve">Phys. Rev. C 112 L031301 </t>
  </si>
  <si>
    <t>Phys. Rev. Lett. 133 042501</t>
  </si>
  <si>
    <t>Phys. Rev. Lett. 134 252501 </t>
  </si>
  <si>
    <t>Phys. Rev. Lett. 134 52502</t>
  </si>
  <si>
    <t>Phys. Rev. Lett. 135 152501</t>
  </si>
  <si>
    <t>Phys. Rev. Lett. 135 222502</t>
  </si>
  <si>
    <t>Phys. Rev. Lett. 134 216702</t>
  </si>
  <si>
    <t>Phys. Rev. Lett. 135 252502</t>
  </si>
  <si>
    <t>publications</t>
  </si>
  <si>
    <t>Luis Mario Fraile / Nikita Bernier</t>
  </si>
  <si>
    <t>Luis Mario Fraile/ Tomás Rodríguez/ JA Briz</t>
  </si>
  <si>
    <t>Luis Mario Fraile / Andrés Illana</t>
  </si>
  <si>
    <t>l.M. Fraile</t>
  </si>
  <si>
    <t>University of Jyvaskyla</t>
  </si>
  <si>
    <t xml:space="preserve">PhD theses listed as ongoing… </t>
  </si>
  <si>
    <t>JINST</t>
  </si>
  <si>
    <t>Refining the nuclear mass surface with the mass of Sn103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</si>
</sst>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0">
    <font>
      <sz val="11"/>
      <color theme="1"/>
      <name val="Calibri"/>
      <family val="2"/>
      <scheme val="minor"/>
    </font>
    <font>
      <sz val="12"/>
      <color theme="1"/>
      <name val="Calibri"/>
      <family val="2"/>
      <scheme val="minor"/>
    </font>
    <font>
      <b/>
      <sz val="10"/>
      <color rgb="FF000000"/>
      <name val="Arial"/>
      <family val="2"/>
    </font>
    <font>
      <u/>
      <sz val="11"/>
      <color theme="10"/>
      <name val="Calibri"/>
      <family val="2"/>
      <scheme val="minor"/>
    </font>
    <font>
      <sz val="8"/>
      <name val="MS Sans Serif"/>
      <family val="2"/>
    </font>
    <font>
      <sz val="11"/>
      <color theme="1"/>
      <name val="Calibri"/>
      <family val="2"/>
      <scheme val="minor"/>
    </font>
    <font>
      <u/>
      <sz val="11"/>
      <color theme="10"/>
      <name val="Calibri"/>
      <family val="2"/>
    </font>
    <font>
      <sz val="11"/>
      <color indexed="8"/>
      <name val="Calibri"/>
      <family val="2"/>
    </font>
    <font>
      <sz val="8"/>
      <color theme="1"/>
      <name val="MS sans serif"/>
    </font>
    <font>
      <i/>
      <sz val="11"/>
      <color rgb="FF7F7F7F"/>
      <name val="Calibri"/>
      <family val="2"/>
      <scheme val="minor"/>
    </font>
    <font>
      <b/>
      <sz val="11"/>
      <color theme="1"/>
      <name val="Calibri"/>
      <family val="2"/>
      <scheme val="minor"/>
    </font>
    <font>
      <sz val="11"/>
      <color indexed="8"/>
      <name val="MS sans serif"/>
    </font>
    <font>
      <sz val="11"/>
      <color rgb="FF000000"/>
      <name val="MS sans serif"/>
    </font>
    <font>
      <sz val="10"/>
      <color rgb="FF000000"/>
      <name val="Arial"/>
      <family val="2"/>
    </font>
    <font>
      <sz val="8"/>
      <color rgb="FF000000"/>
      <name val="MS sans serif"/>
    </font>
    <font>
      <sz val="8"/>
      <name val="MS Sans serif"/>
    </font>
    <font>
      <sz val="11"/>
      <name val="MS sans serif"/>
    </font>
    <font>
      <sz val="11"/>
      <color theme="1"/>
      <name val="MS sans serif"/>
    </font>
    <font>
      <u/>
      <sz val="11"/>
      <color theme="10"/>
      <name val="MS sans serif"/>
    </font>
    <font>
      <sz val="10"/>
      <color theme="1"/>
      <name val="MS sans serif"/>
    </font>
    <font>
      <sz val="11"/>
      <color rgb="FF000000"/>
      <name val="Calibri"/>
      <family val="2"/>
      <scheme val="minor"/>
    </font>
    <font>
      <b/>
      <sz val="10"/>
      <color theme="1"/>
      <name val="Calibri"/>
      <family val="2"/>
      <scheme val="minor"/>
    </font>
    <font>
      <b/>
      <sz val="11"/>
      <color rgb="FF000000"/>
      <name val="Arial"/>
      <family val="2"/>
    </font>
    <font>
      <sz val="11"/>
      <name val="MS Sans Serif"/>
      <family val="2"/>
    </font>
    <font>
      <sz val="11"/>
      <name val="MS sans serif"/>
      <charset val="1"/>
    </font>
    <font>
      <sz val="11"/>
      <color rgb="FF000000"/>
      <name val="MS sans serif"/>
      <charset val="1"/>
    </font>
    <font>
      <u/>
      <sz val="11"/>
      <color rgb="FF0000FF"/>
      <name val="MS sans serif"/>
      <charset val="1"/>
    </font>
    <font>
      <sz val="11"/>
      <color indexed="8"/>
      <name val="MS Sans Serif"/>
      <family val="2"/>
      <charset val="238"/>
    </font>
    <font>
      <sz val="11"/>
      <color rgb="FF000000"/>
      <name val="MS Sans Serif"/>
      <family val="2"/>
      <charset val="238"/>
    </font>
    <font>
      <u/>
      <sz val="11"/>
      <color theme="10"/>
      <name val="MS Sans Serif"/>
      <family val="2"/>
      <charset val="238"/>
    </font>
    <font>
      <sz val="11"/>
      <color theme="1"/>
      <name val="MS Sans Serif"/>
      <family val="2"/>
    </font>
    <font>
      <u/>
      <sz val="11"/>
      <color theme="10"/>
      <name val="MS Sans Serif"/>
      <family val="2"/>
    </font>
    <font>
      <sz val="11"/>
      <color rgb="FF000000"/>
      <name val="MS Sans Serif"/>
      <family val="2"/>
    </font>
    <font>
      <sz val="11"/>
      <color indexed="8"/>
      <name val="MS Sans Serif"/>
      <family val="2"/>
    </font>
    <font>
      <sz val="11"/>
      <color rgb="FF000000"/>
      <name val="Arial"/>
      <family val="2"/>
    </font>
    <font>
      <sz val="11"/>
      <color theme="1"/>
      <name val="Arial"/>
      <family val="2"/>
    </font>
    <font>
      <sz val="11"/>
      <name val="MS Sans Serif"/>
      <family val="2"/>
      <charset val="238"/>
    </font>
    <font>
      <sz val="11"/>
      <color theme="1"/>
      <name val="MS Sans Serif"/>
      <family val="2"/>
      <charset val="238"/>
    </font>
    <font>
      <sz val="11"/>
      <color rgb="FF231F20"/>
      <name val="MS Sans Serif"/>
      <family val="2"/>
      <charset val="238"/>
    </font>
    <font>
      <sz val="11"/>
      <color rgb="FF2E2E2E"/>
      <name val="MS Sans Serif"/>
      <family val="2"/>
      <charset val="238"/>
    </font>
    <font>
      <u/>
      <sz val="11"/>
      <color theme="10"/>
      <name val="MS sans sarif"/>
    </font>
    <font>
      <sz val="11"/>
      <name val="MS Sans Serif"/>
      <family val="2"/>
      <charset val="1"/>
    </font>
    <font>
      <sz val="11"/>
      <color rgb="FF000000"/>
      <name val="MS sans serif"/>
      <family val="2"/>
      <charset val="1"/>
    </font>
    <font>
      <u/>
      <sz val="11"/>
      <color rgb="FF0000FF"/>
      <name val="MS Sans Serif"/>
      <family val="2"/>
      <charset val="1"/>
    </font>
    <font>
      <sz val="11"/>
      <name val="Calibri"/>
      <family val="2"/>
      <scheme val="minor"/>
    </font>
    <font>
      <i/>
      <sz val="11"/>
      <name val="MS Sans Serif"/>
      <family val="2"/>
    </font>
    <font>
      <sz val="16"/>
      <color rgb="FFFF0000"/>
      <name val="Calibri"/>
      <family val="2"/>
      <scheme val="minor"/>
    </font>
    <font>
      <b/>
      <sz val="16"/>
      <color rgb="FFFF0000"/>
      <name val="Calibri"/>
      <family val="2"/>
      <scheme val="minor"/>
    </font>
    <font>
      <b/>
      <sz val="10"/>
      <color rgb="FFFF0000"/>
      <name val="Arial"/>
      <family val="2"/>
    </font>
    <font>
      <sz val="9"/>
      <color theme="1"/>
      <name val="Calibri"/>
      <family val="2"/>
      <scheme val="minor"/>
    </font>
    <font>
      <sz val="10"/>
      <color theme="1"/>
      <name val="Arial"/>
      <family val="2"/>
    </font>
    <font>
      <b/>
      <sz val="9"/>
      <color rgb="FF000000"/>
      <name val="Arial"/>
      <family val="2"/>
    </font>
    <font>
      <sz val="9"/>
      <name val="Arial"/>
      <family val="2"/>
    </font>
    <font>
      <sz val="9"/>
      <color theme="1"/>
      <name val="Arial"/>
      <family val="2"/>
    </font>
    <font>
      <sz val="10"/>
      <color rgb="FFFF0000"/>
      <name val="Arial"/>
      <family val="2"/>
    </font>
    <font>
      <b/>
      <sz val="10"/>
      <color rgb="FF00B050"/>
      <name val="Arial"/>
      <family val="2"/>
    </font>
    <font>
      <vertAlign val="superscript"/>
      <sz val="9"/>
      <name val="Arial"/>
      <family val="2"/>
    </font>
    <font>
      <sz val="9"/>
      <name val="Calibri"/>
      <family val="2"/>
      <scheme val="minor"/>
    </font>
    <font>
      <sz val="9"/>
      <name val="MS Sans Serif"/>
      <family val="2"/>
    </font>
    <font>
      <sz val="8"/>
      <name val="Arial"/>
      <family val="2"/>
    </font>
    <font>
      <sz val="8"/>
      <color theme="1"/>
      <name val="Arial"/>
      <family val="2"/>
    </font>
    <font>
      <sz val="9"/>
      <name val="MS Sans serif"/>
    </font>
    <font>
      <u/>
      <sz val="9"/>
      <name val="Calibri"/>
      <family val="2"/>
      <scheme val="minor"/>
    </font>
    <font>
      <sz val="14"/>
      <color rgb="FFFF0000"/>
      <name val="Arial"/>
      <family val="2"/>
    </font>
    <font>
      <sz val="9"/>
      <color rgb="FFFF0000"/>
      <name val="Arial"/>
      <family val="2"/>
    </font>
    <font>
      <u/>
      <sz val="8"/>
      <name val="MS Sans serif"/>
    </font>
    <font>
      <vertAlign val="superscript"/>
      <sz val="8"/>
      <name val="MS Sans serif"/>
    </font>
    <font>
      <sz val="8"/>
      <color indexed="8"/>
      <name val="MS Sans serif"/>
    </font>
    <font>
      <sz val="11"/>
      <name val="Calibri"/>
      <family val="2"/>
    </font>
    <font>
      <u/>
      <sz val="11"/>
      <name val="Calibri"/>
      <family val="2"/>
    </font>
    <font>
      <sz val="8"/>
      <name val="MS sans serrif"/>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theme="1"/>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
      <sz val="8"/>
      <color rgb="FF333333"/>
      <name val="MS Sans Serif"/>
    </font>
    <font>
      <sz val="8"/>
      <name val="MS Reference Sans Serif"/>
      <family val="2"/>
    </font>
    <font>
      <sz val="8"/>
      <color rgb="FF000000"/>
      <name val="MS sans serif"/>
      <charset val="1"/>
    </font>
    <font>
      <sz val="8"/>
      <color theme="1"/>
      <name val="MS sans serif"/>
      <charset val="1"/>
    </font>
    <font>
      <sz val="8"/>
      <name val="MS sans serif"/>
      <charset val="1"/>
    </font>
    <font>
      <u/>
      <sz val="8"/>
      <name val="MS sans serif"/>
      <charset val="1"/>
    </font>
    <font>
      <sz val="8"/>
      <color rgb="FF1C1D1E"/>
      <name val="MS sans serif"/>
    </font>
    <font>
      <sz val="11"/>
      <color rgb="FF000000"/>
      <name val="Calibri"/>
      <family val="2"/>
      <charset val="1"/>
    </font>
    <font>
      <sz val="12"/>
      <color rgb="FF000000"/>
      <name val="Calibri"/>
      <family val="2"/>
      <charset val="1"/>
    </font>
    <font>
      <sz val="12"/>
      <color rgb="FFFFFFFF"/>
      <name val="Calibri"/>
      <family val="2"/>
      <charset val="1"/>
    </font>
    <font>
      <sz val="12"/>
      <color rgb="FF9C0006"/>
      <name val="Calibri"/>
      <family val="2"/>
      <charset val="1"/>
    </font>
    <font>
      <b/>
      <sz val="12"/>
      <color rgb="FFFA7D00"/>
      <name val="Calibri"/>
      <family val="2"/>
      <charset val="1"/>
    </font>
    <font>
      <b/>
      <sz val="12"/>
      <color rgb="FFFFFFFF"/>
      <name val="Calibri"/>
      <family val="2"/>
      <charset val="1"/>
    </font>
    <font>
      <i/>
      <sz val="11"/>
      <color rgb="FF7F7F7F"/>
      <name val="Calibri"/>
      <family val="2"/>
      <charset val="1"/>
    </font>
    <font>
      <i/>
      <sz val="12"/>
      <color rgb="FF7F7F7F"/>
      <name val="Calibri"/>
      <family val="2"/>
      <charset val="1"/>
    </font>
    <font>
      <sz val="12"/>
      <color rgb="FF006100"/>
      <name val="Calibri"/>
      <family val="2"/>
      <charset val="1"/>
    </font>
    <font>
      <b/>
      <sz val="15"/>
      <color rgb="FF1F497D"/>
      <name val="Calibri"/>
      <family val="2"/>
      <charset val="1"/>
    </font>
    <font>
      <b/>
      <sz val="13"/>
      <color rgb="FF1F497D"/>
      <name val="Calibri"/>
      <family val="2"/>
      <charset val="1"/>
    </font>
    <font>
      <b/>
      <sz val="11"/>
      <color rgb="FF1F497D"/>
      <name val="Calibri"/>
      <family val="2"/>
      <charset val="1"/>
    </font>
    <font>
      <u/>
      <sz val="11"/>
      <color rgb="FF0000FF"/>
      <name val="Calibri"/>
      <family val="2"/>
      <charset val="1"/>
    </font>
    <font>
      <sz val="12"/>
      <color rgb="FF3F3F76"/>
      <name val="Calibri"/>
      <family val="2"/>
      <charset val="1"/>
    </font>
    <font>
      <sz val="12"/>
      <color rgb="FFFA7D00"/>
      <name val="Calibri"/>
      <family val="2"/>
      <charset val="1"/>
    </font>
    <font>
      <sz val="12"/>
      <color rgb="FF9C5700"/>
      <name val="Calibri"/>
      <family val="2"/>
      <charset val="1"/>
    </font>
    <font>
      <b/>
      <sz val="12"/>
      <color rgb="FF3F3F3F"/>
      <name val="Calibri"/>
      <family val="2"/>
      <charset val="1"/>
    </font>
    <font>
      <sz val="18"/>
      <color rgb="FF1F497D"/>
      <name val="Cambria"/>
      <family val="2"/>
      <charset val="1"/>
    </font>
    <font>
      <b/>
      <sz val="12"/>
      <color rgb="FF000000"/>
      <name val="Calibri"/>
      <family val="2"/>
      <charset val="1"/>
    </font>
    <font>
      <sz val="12"/>
      <color rgb="FFFF0000"/>
      <name val="Calibri"/>
      <family val="2"/>
      <charset val="1"/>
    </font>
    <font>
      <u/>
      <sz val="8"/>
      <name val="Calibri"/>
      <family val="2"/>
      <scheme val="minor"/>
    </font>
    <font>
      <sz val="10"/>
      <color theme="1"/>
      <name val="Times New Roman"/>
      <family val="1"/>
    </font>
    <font>
      <sz val="9"/>
      <color rgb="FF000000"/>
      <name val="Arial"/>
      <family val="2"/>
    </font>
    <font>
      <sz val="8"/>
      <color theme="1"/>
      <name val="Calibri"/>
      <family val="2"/>
      <scheme val="minor"/>
    </font>
    <font>
      <b/>
      <sz val="8"/>
      <name val="MS sans serif"/>
    </font>
    <font>
      <b/>
      <sz val="8"/>
      <color rgb="FF000000"/>
      <name val="MS sans serif"/>
    </font>
    <font>
      <sz val="8"/>
      <color theme="1"/>
      <name val="MS sans serif "/>
    </font>
    <font>
      <b/>
      <sz val="10"/>
      <name val="MS Sans serif"/>
    </font>
    <font>
      <b/>
      <sz val="10"/>
      <name val="Arial"/>
      <family val="2"/>
    </font>
    <font>
      <b/>
      <sz val="10"/>
      <color theme="1"/>
      <name val="Arial"/>
      <family val="2"/>
    </font>
    <font>
      <sz val="11"/>
      <color theme="1"/>
      <name val="Calibri"/>
      <family val="2"/>
    </font>
    <font>
      <sz val="8"/>
      <color rgb="FF222222"/>
      <name val="MS sans serif"/>
    </font>
    <font>
      <b/>
      <sz val="8"/>
      <color theme="1"/>
      <name val="MS sans serif"/>
    </font>
    <font>
      <u/>
      <sz val="8"/>
      <color theme="10"/>
      <name val="MS sans serif"/>
    </font>
    <font>
      <vertAlign val="superscript"/>
      <sz val="8"/>
      <color theme="1"/>
      <name val="MS sans serif"/>
    </font>
    <font>
      <sz val="10"/>
      <name val="Arial"/>
      <family val="2"/>
    </font>
    <font>
      <sz val="11"/>
      <color theme="1"/>
      <name val="Aptos"/>
      <family val="2"/>
    </font>
    <font>
      <b/>
      <sz val="18"/>
      <color theme="3"/>
      <name val="Calibri"/>
      <family val="2"/>
      <scheme val="minor"/>
    </font>
    <font>
      <sz val="10"/>
      <color theme="1"/>
      <name val="Calibri"/>
      <family val="2"/>
      <scheme val="minor"/>
    </font>
    <font>
      <sz val="11"/>
      <name val="Aptos"/>
      <family val="2"/>
    </font>
    <font>
      <b/>
      <sz val="11"/>
      <color rgb="FF000000"/>
      <name val="Aptos"/>
      <family val="2"/>
    </font>
    <font>
      <sz val="11"/>
      <color rgb="FF000000"/>
      <name val="Aptos"/>
      <family val="2"/>
    </font>
    <font>
      <b/>
      <sz val="11"/>
      <color theme="1"/>
      <name val="Aptos"/>
      <family val="2"/>
    </font>
    <font>
      <b/>
      <sz val="18"/>
      <color rgb="FF1F497D"/>
      <name val="Calibri"/>
      <family val="2"/>
      <scheme val="minor"/>
    </font>
    <font>
      <b/>
      <sz val="9"/>
      <color rgb="FFFF0000"/>
      <name val="Arial"/>
      <family val="2"/>
    </font>
    <font>
      <sz val="11"/>
      <color rgb="FFFF0000"/>
      <name val="Aptos"/>
    </font>
    <font>
      <sz val="11"/>
      <color theme="1"/>
      <name val="Aptos"/>
    </font>
    <font>
      <sz val="11"/>
      <name val="Aptos"/>
    </font>
    <font>
      <sz val="11"/>
      <name val="AdvOT483a8203"/>
    </font>
    <font>
      <b/>
      <sz val="11"/>
      <color theme="1"/>
      <name val="Aptos"/>
    </font>
    <font>
      <sz val="12"/>
      <name val="Calibri"/>
      <family val="2"/>
      <scheme val="minor"/>
    </font>
    <font>
      <sz val="11"/>
      <color theme="1"/>
      <name val="Helvetica"/>
      <family val="2"/>
    </font>
    <font>
      <sz val="11"/>
      <color rgb="FF000000"/>
      <name val="Helvetica"/>
      <family val="2"/>
    </font>
    <font>
      <sz val="11"/>
      <name val="Helvetica"/>
      <family val="2"/>
    </font>
    <font>
      <b/>
      <sz val="10"/>
      <name val="Helvetica"/>
      <family val="2"/>
    </font>
    <font>
      <sz val="9"/>
      <color theme="1"/>
      <name val="MS sans serif"/>
    </font>
    <font>
      <b/>
      <sz val="9"/>
      <color rgb="FF000000"/>
      <name val="MS sans serif"/>
    </font>
    <font>
      <b/>
      <sz val="9"/>
      <name val="Arial"/>
      <family val="2"/>
    </font>
    <font>
      <sz val="9"/>
      <color rgb="FF000000"/>
      <name val="MS sans serif"/>
    </font>
    <font>
      <u/>
      <sz val="9"/>
      <color theme="10"/>
      <name val="Calibri"/>
      <family val="2"/>
      <scheme val="minor"/>
    </font>
    <font>
      <sz val="9"/>
      <color rgb="FF1F1F1F"/>
      <name val="MS sans serif"/>
    </font>
    <font>
      <sz val="9"/>
      <color rgb="FF333333"/>
      <name val="MS Sans Serif"/>
    </font>
    <font>
      <sz val="9"/>
      <color theme="1"/>
      <name val="MS Sans"/>
    </font>
    <font>
      <b/>
      <sz val="9"/>
      <color theme="1"/>
      <name val="Arial"/>
      <family val="2"/>
    </font>
    <font>
      <b/>
      <sz val="10"/>
      <color theme="1"/>
      <name val="MS sans serif"/>
    </font>
  </fonts>
  <fills count="72">
    <fill>
      <patternFill patternType="none"/>
    </fill>
    <fill>
      <patternFill patternType="gray125"/>
    </fill>
    <fill>
      <patternFill patternType="solid">
        <fgColor rgb="FFC0C0C0"/>
        <bgColor rgb="FFC0C0C0"/>
      </patternFill>
    </fill>
    <fill>
      <patternFill patternType="none">
        <fgColor rgb="FF000000"/>
        <bgColor rgb="FFFFFFFF"/>
      </patternFill>
    </fill>
    <fill>
      <patternFill patternType="solid">
        <fgColor theme="0"/>
        <bgColor indexed="64"/>
      </patternFill>
    </fill>
    <fill>
      <patternFill patternType="solid">
        <fgColor theme="0" tint="-0.149967955565050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2"/>
        <bgColor rgb="FFDBEEF4"/>
      </patternFill>
    </fill>
    <fill>
      <patternFill patternType="solid">
        <fgColor rgb="FFF2DCDB"/>
        <bgColor rgb="FFE6E0EC"/>
      </patternFill>
    </fill>
    <fill>
      <patternFill patternType="solid">
        <fgColor rgb="FFEBF1DE"/>
        <bgColor rgb="FFF2F2F2"/>
      </patternFill>
    </fill>
    <fill>
      <patternFill patternType="solid">
        <fgColor rgb="FFE6E0EC"/>
        <bgColor rgb="FFDCE6F2"/>
      </patternFill>
    </fill>
    <fill>
      <patternFill patternType="solid">
        <fgColor rgb="FFDBEEF4"/>
        <bgColor rgb="FFDCE6F2"/>
      </patternFill>
    </fill>
    <fill>
      <patternFill patternType="solid">
        <fgColor rgb="FFFDEADA"/>
        <bgColor rgb="FFEBF1DE"/>
      </patternFill>
    </fill>
    <fill>
      <patternFill patternType="solid">
        <fgColor rgb="FFB9CDE5"/>
        <bgColor rgb="FFB7DEE8"/>
      </patternFill>
    </fill>
    <fill>
      <patternFill patternType="solid">
        <fgColor rgb="FFE6B9B8"/>
        <bgColor rgb="FFFAC090"/>
      </patternFill>
    </fill>
    <fill>
      <patternFill patternType="solid">
        <fgColor rgb="FFD7E4BD"/>
        <bgColor rgb="FFD9D9D9"/>
      </patternFill>
    </fill>
    <fill>
      <patternFill patternType="solid">
        <fgColor rgb="FFCCC1DA"/>
        <bgColor rgb="FFC0C0C0"/>
      </patternFill>
    </fill>
    <fill>
      <patternFill patternType="solid">
        <fgColor rgb="FFB7DEE8"/>
        <bgColor rgb="FFB9CDE5"/>
      </patternFill>
    </fill>
    <fill>
      <patternFill patternType="solid">
        <fgColor rgb="FFFCD5B5"/>
        <bgColor rgb="FFFFCC99"/>
      </patternFill>
    </fill>
    <fill>
      <patternFill patternType="solid">
        <fgColor rgb="FF95B3D7"/>
        <bgColor rgb="FFA7C0DE"/>
      </patternFill>
    </fill>
    <fill>
      <patternFill patternType="solid">
        <fgColor rgb="FFD99694"/>
        <bgColor rgb="FFB3A2C7"/>
      </patternFill>
    </fill>
    <fill>
      <patternFill patternType="solid">
        <fgColor rgb="FFC3D69B"/>
        <bgColor rgb="FFD7E4BD"/>
      </patternFill>
    </fill>
    <fill>
      <patternFill patternType="solid">
        <fgColor rgb="FFB3A2C7"/>
        <bgColor rgb="FFA5A5A5"/>
      </patternFill>
    </fill>
    <fill>
      <patternFill patternType="solid">
        <fgColor rgb="FF93CDDD"/>
        <bgColor rgb="FFA7C0DE"/>
      </patternFill>
    </fill>
    <fill>
      <patternFill patternType="solid">
        <fgColor rgb="FFFAC090"/>
        <bgColor rgb="FFFFCC99"/>
      </patternFill>
    </fill>
    <fill>
      <patternFill patternType="solid">
        <fgColor rgb="FF4F81BD"/>
        <bgColor rgb="FF4BACC6"/>
      </patternFill>
    </fill>
    <fill>
      <patternFill patternType="solid">
        <fgColor rgb="FFC0504D"/>
        <bgColor rgb="FF9C5700"/>
      </patternFill>
    </fill>
    <fill>
      <patternFill patternType="solid">
        <fgColor rgb="FF9BBB59"/>
        <bgColor rgb="FFA5A5A5"/>
      </patternFill>
    </fill>
    <fill>
      <patternFill patternType="solid">
        <fgColor rgb="FF8064A2"/>
        <bgColor rgb="FF7F7F7F"/>
      </patternFill>
    </fill>
    <fill>
      <patternFill patternType="solid">
        <fgColor rgb="FF4BACC6"/>
        <bgColor rgb="FF4F81BD"/>
      </patternFill>
    </fill>
    <fill>
      <patternFill patternType="solid">
        <fgColor rgb="FFF79646"/>
        <bgColor rgb="FFFF8001"/>
      </patternFill>
    </fill>
    <fill>
      <patternFill patternType="solid">
        <fgColor rgb="FFFFC7CE"/>
        <bgColor rgb="FFFCD5B5"/>
      </patternFill>
    </fill>
    <fill>
      <patternFill patternType="solid">
        <fgColor rgb="FFF2F2F2"/>
        <bgColor rgb="FFEBF1DE"/>
      </patternFill>
    </fill>
    <fill>
      <patternFill patternType="solid">
        <fgColor rgb="FFA5A5A5"/>
        <bgColor rgb="FFB2B2B2"/>
      </patternFill>
    </fill>
    <fill>
      <patternFill patternType="solid">
        <fgColor rgb="FFC6EFCE"/>
        <bgColor rgb="FFD7E4BD"/>
      </patternFill>
    </fill>
    <fill>
      <patternFill patternType="solid">
        <fgColor rgb="FFFFCC99"/>
        <bgColor rgb="FFFAC090"/>
      </patternFill>
    </fill>
    <fill>
      <patternFill patternType="solid">
        <fgColor rgb="FFFFEB9C"/>
        <bgColor rgb="FFFCD5B5"/>
      </patternFill>
    </fill>
    <fill>
      <patternFill patternType="solid">
        <fgColor rgb="FFFFFFCC"/>
        <bgColor rgb="FFEBF1DE"/>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6" tint="0.59999389629810485"/>
        <bgColor indexed="64"/>
      </patternFill>
    </fill>
  </fills>
  <borders count="4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auto="1"/>
      </left>
      <right style="thin">
        <color auto="1"/>
      </right>
      <top/>
      <bottom style="thin">
        <color auto="1"/>
      </bottom>
      <diagonal/>
    </border>
    <border>
      <left style="thin">
        <color indexed="8"/>
      </left>
      <right style="thin">
        <color indexed="8"/>
      </right>
      <top/>
      <bottom/>
      <diagonal/>
    </border>
    <border>
      <left/>
      <right style="thin">
        <color rgb="FF000000"/>
      </right>
      <top style="thin">
        <color rgb="FF000000"/>
      </top>
      <bottom style="thin">
        <color rgb="FF000000"/>
      </bottom>
      <diagonal/>
    </border>
    <border>
      <left/>
      <right style="thin">
        <color indexed="64"/>
      </right>
      <top/>
      <bottom style="thin">
        <color indexed="64"/>
      </bottom>
      <diagonal/>
    </border>
    <border>
      <left style="thin">
        <color rgb="FF000000"/>
      </left>
      <right style="thin">
        <color rgb="FF000000"/>
      </right>
      <top style="thin">
        <color indexed="8"/>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auto="1"/>
      </bottom>
      <diagonal/>
    </border>
    <border>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style="thin">
        <color auto="1"/>
      </right>
      <top style="thin">
        <color auto="1"/>
      </top>
      <bottom style="thin">
        <color rgb="FF000000"/>
      </bottom>
      <diagonal/>
    </border>
    <border>
      <left style="thin">
        <color auto="1"/>
      </left>
      <right/>
      <top/>
      <bottom/>
      <diagonal/>
    </border>
    <border>
      <left style="thin">
        <color indexed="8"/>
      </left>
      <right style="thin">
        <color indexed="8"/>
      </right>
      <top style="thin">
        <color indexed="8"/>
      </top>
      <bottom style="thin">
        <color indexed="8"/>
      </bottom>
      <diagonal/>
    </border>
    <border>
      <left style="thin">
        <color auto="1"/>
      </left>
      <right/>
      <top style="thin">
        <color auto="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bottom style="thin">
        <color indexed="8"/>
      </bottom>
      <diagonal/>
    </border>
    <border>
      <left/>
      <right/>
      <top/>
      <bottom style="thick">
        <color rgb="FF4F81BD"/>
      </bottom>
      <diagonal/>
    </border>
    <border>
      <left/>
      <right/>
      <top/>
      <bottom style="thick">
        <color rgb="FFA7C0DE"/>
      </bottom>
      <diagonal/>
    </border>
    <border>
      <left/>
      <right/>
      <top/>
      <bottom style="medium">
        <color rgb="FF95B3D7"/>
      </bottom>
      <diagonal/>
    </border>
    <border>
      <left/>
      <right/>
      <top style="thin">
        <color rgb="FF4F81BD"/>
      </top>
      <bottom style="double">
        <color rgb="FF4F81BD"/>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diagonal/>
    </border>
    <border>
      <left/>
      <right style="thin">
        <color auto="1"/>
      </right>
      <top style="thin">
        <color auto="1"/>
      </top>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style="thin">
        <color indexed="8"/>
      </left>
      <right/>
      <top style="thin">
        <color indexed="8"/>
      </top>
      <bottom style="thin">
        <color indexed="8"/>
      </bottom>
      <diagonal/>
    </border>
    <border>
      <left style="thin">
        <color auto="1"/>
      </left>
      <right/>
      <top/>
      <bottom style="thin">
        <color auto="1"/>
      </bottom>
      <diagonal/>
    </border>
  </borders>
  <cellStyleXfs count="234">
    <xf numFmtId="0" fontId="0" fillId="0" borderId="0"/>
    <xf numFmtId="0" fontId="3" fillId="0" borderId="0" applyNumberFormat="0" applyFill="0" applyBorder="0" applyAlignment="0" applyProtection="0"/>
    <xf numFmtId="0" fontId="5" fillId="3" borderId="0"/>
    <xf numFmtId="0" fontId="3" fillId="3" borderId="0" applyNumberFormat="0" applyFill="0" applyBorder="0" applyAlignment="0" applyProtection="0"/>
    <xf numFmtId="0" fontId="5" fillId="3" borderId="0"/>
    <xf numFmtId="0" fontId="6" fillId="3" borderId="0" applyNumberFormat="0" applyFill="0" applyBorder="0" applyAlignment="0" applyProtection="0">
      <alignment vertical="top"/>
      <protection locked="0"/>
    </xf>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6" fillId="3" borderId="0" applyNumberFormat="0" applyFill="0" applyBorder="0" applyAlignment="0" applyProtection="0">
      <alignment vertical="top"/>
      <protection locked="0"/>
    </xf>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7" fillId="3" borderId="0"/>
    <xf numFmtId="0" fontId="5" fillId="3" borderId="0"/>
    <xf numFmtId="0" fontId="5" fillId="3" borderId="0"/>
    <xf numFmtId="0" fontId="5" fillId="3" borderId="0"/>
    <xf numFmtId="0" fontId="7" fillId="3" borderId="0" applyNumberFormat="0" applyFill="0" applyBorder="0" applyProtection="0"/>
    <xf numFmtId="0" fontId="5" fillId="3" borderId="0"/>
    <xf numFmtId="0" fontId="5" fillId="3" borderId="0"/>
    <xf numFmtId="0" fontId="9" fillId="3" borderId="0" applyNumberFormat="0" applyFill="0" applyBorder="0" applyAlignment="0" applyProtection="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75" fillId="3" borderId="0"/>
    <xf numFmtId="0" fontId="71" fillId="3" borderId="0" applyNumberFormat="0" applyFill="0" applyBorder="0" applyAlignment="0" applyProtection="0"/>
    <xf numFmtId="0" fontId="72" fillId="3" borderId="24" applyNumberFormat="0" applyFill="0" applyAlignment="0" applyProtection="0"/>
    <xf numFmtId="0" fontId="73" fillId="3" borderId="25" applyNumberFormat="0" applyFill="0" applyAlignment="0" applyProtection="0"/>
    <xf numFmtId="0" fontId="74" fillId="3" borderId="26" applyNumberFormat="0" applyFill="0" applyAlignment="0" applyProtection="0"/>
    <xf numFmtId="0" fontId="74" fillId="3" borderId="0" applyNumberFormat="0" applyFill="0" applyBorder="0" applyAlignment="0" applyProtection="0"/>
    <xf numFmtId="0" fontId="76" fillId="6" borderId="0" applyNumberFormat="0" applyBorder="0" applyAlignment="0" applyProtection="0"/>
    <xf numFmtId="0" fontId="77" fillId="7" borderId="0" applyNumberFormat="0" applyBorder="0" applyAlignment="0" applyProtection="0"/>
    <xf numFmtId="0" fontId="78" fillId="8" borderId="0" applyNumberFormat="0" applyBorder="0" applyAlignment="0" applyProtection="0"/>
    <xf numFmtId="0" fontId="79" fillId="9" borderId="27" applyNumberFormat="0" applyAlignment="0" applyProtection="0"/>
    <xf numFmtId="0" fontId="80" fillId="10" borderId="28" applyNumberFormat="0" applyAlignment="0" applyProtection="0"/>
    <xf numFmtId="0" fontId="81" fillId="10" borderId="27" applyNumberFormat="0" applyAlignment="0" applyProtection="0"/>
    <xf numFmtId="0" fontId="82" fillId="3" borderId="29" applyNumberFormat="0" applyFill="0" applyAlignment="0" applyProtection="0"/>
    <xf numFmtId="0" fontId="83" fillId="11" borderId="30" applyNumberFormat="0" applyAlignment="0" applyProtection="0"/>
    <xf numFmtId="0" fontId="84" fillId="3" borderId="0" applyNumberFormat="0" applyFill="0" applyBorder="0" applyAlignment="0" applyProtection="0"/>
    <xf numFmtId="0" fontId="75" fillId="12" borderId="31" applyNumberFormat="0" applyFont="0" applyAlignment="0" applyProtection="0"/>
    <xf numFmtId="0" fontId="85" fillId="3" borderId="0" applyNumberFormat="0" applyFill="0" applyBorder="0" applyAlignment="0" applyProtection="0"/>
    <xf numFmtId="0" fontId="86" fillId="3" borderId="32" applyNumberFormat="0" applyFill="0" applyAlignment="0" applyProtection="0"/>
    <xf numFmtId="0" fontId="87" fillId="13" borderId="0" applyNumberFormat="0" applyBorder="0" applyAlignment="0" applyProtection="0"/>
    <xf numFmtId="0" fontId="75" fillId="14" borderId="0" applyNumberFormat="0" applyBorder="0" applyAlignment="0" applyProtection="0"/>
    <xf numFmtId="0" fontId="75" fillId="15" borderId="0" applyNumberFormat="0" applyBorder="0" applyAlignment="0" applyProtection="0"/>
    <xf numFmtId="0" fontId="75" fillId="16" borderId="0" applyNumberFormat="0" applyBorder="0" applyAlignment="0" applyProtection="0"/>
    <xf numFmtId="0" fontId="87" fillId="17" borderId="0" applyNumberFormat="0" applyBorder="0" applyAlignment="0" applyProtection="0"/>
    <xf numFmtId="0" fontId="75" fillId="18" borderId="0" applyNumberFormat="0" applyBorder="0" applyAlignment="0" applyProtection="0"/>
    <xf numFmtId="0" fontId="75" fillId="19" borderId="0" applyNumberFormat="0" applyBorder="0" applyAlignment="0" applyProtection="0"/>
    <xf numFmtId="0" fontId="75" fillId="20" borderId="0" applyNumberFormat="0" applyBorder="0" applyAlignment="0" applyProtection="0"/>
    <xf numFmtId="0" fontId="87" fillId="21" borderId="0" applyNumberFormat="0" applyBorder="0" applyAlignment="0" applyProtection="0"/>
    <xf numFmtId="0" fontId="75" fillId="22" borderId="0" applyNumberFormat="0" applyBorder="0" applyAlignment="0" applyProtection="0"/>
    <xf numFmtId="0" fontId="75" fillId="23" borderId="0" applyNumberFormat="0" applyBorder="0" applyAlignment="0" applyProtection="0"/>
    <xf numFmtId="0" fontId="75" fillId="24" borderId="0" applyNumberFormat="0" applyBorder="0" applyAlignment="0" applyProtection="0"/>
    <xf numFmtId="0" fontId="87" fillId="25" borderId="0" applyNumberFormat="0" applyBorder="0" applyAlignment="0" applyProtection="0"/>
    <xf numFmtId="0" fontId="75" fillId="26" borderId="0" applyNumberFormat="0" applyBorder="0" applyAlignment="0" applyProtection="0"/>
    <xf numFmtId="0" fontId="75" fillId="27" borderId="0" applyNumberFormat="0" applyBorder="0" applyAlignment="0" applyProtection="0"/>
    <xf numFmtId="0" fontId="75" fillId="28" borderId="0" applyNumberFormat="0" applyBorder="0" applyAlignment="0" applyProtection="0"/>
    <xf numFmtId="0" fontId="87" fillId="29" borderId="0" applyNumberFormat="0" applyBorder="0" applyAlignment="0" applyProtection="0"/>
    <xf numFmtId="0" fontId="75" fillId="30" borderId="0" applyNumberFormat="0" applyBorder="0" applyAlignment="0" applyProtection="0"/>
    <xf numFmtId="0" fontId="75" fillId="31" borderId="0" applyNumberFormat="0" applyBorder="0" applyAlignment="0" applyProtection="0"/>
    <xf numFmtId="0" fontId="75" fillId="32" borderId="0" applyNumberFormat="0" applyBorder="0" applyAlignment="0" applyProtection="0"/>
    <xf numFmtId="0" fontId="87" fillId="33" borderId="0" applyNumberFormat="0" applyBorder="0" applyAlignment="0" applyProtection="0"/>
    <xf numFmtId="0" fontId="75" fillId="34" borderId="0" applyNumberFormat="0" applyBorder="0" applyAlignment="0" applyProtection="0"/>
    <xf numFmtId="0" fontId="75" fillId="35" borderId="0" applyNumberFormat="0" applyBorder="0" applyAlignment="0" applyProtection="0"/>
    <xf numFmtId="0" fontId="75" fillId="36" borderId="0" applyNumberFormat="0" applyBorder="0" applyAlignment="0" applyProtection="0"/>
    <xf numFmtId="0" fontId="5" fillId="3" borderId="0"/>
    <xf numFmtId="0" fontId="103" fillId="64" borderId="0" applyBorder="0" applyProtection="0"/>
    <xf numFmtId="0" fontId="99" fillId="62" borderId="27" applyProtection="0"/>
    <xf numFmtId="0" fontId="96" fillId="48" borderId="0" applyBorder="0" applyProtection="0"/>
    <xf numFmtId="0" fontId="97" fillId="59" borderId="0" applyBorder="0" applyProtection="0"/>
    <xf numFmtId="0" fontId="97" fillId="57" borderId="0" applyBorder="0" applyProtection="0"/>
    <xf numFmtId="0" fontId="100" fillId="63" borderId="30" applyProtection="0"/>
    <xf numFmtId="0" fontId="95" fillId="3" borderId="0"/>
    <xf numFmtId="0" fontId="95" fillId="3" borderId="0"/>
    <xf numFmtId="0" fontId="97" fillId="58" borderId="0" applyBorder="0" applyProtection="0"/>
    <xf numFmtId="0" fontId="96" fillId="42" borderId="0" applyBorder="0" applyProtection="0"/>
    <xf numFmtId="0" fontId="97" fillId="60" borderId="0" applyBorder="0" applyProtection="0"/>
    <xf numFmtId="0" fontId="106" fillId="3" borderId="0" applyBorder="0" applyProtection="0"/>
    <xf numFmtId="0" fontId="95" fillId="3" borderId="0"/>
    <xf numFmtId="0" fontId="107" fillId="3" borderId="0" applyBorder="0" applyProtection="0"/>
    <xf numFmtId="0" fontId="95" fillId="3" borderId="0" applyBorder="0" applyProtection="0"/>
    <xf numFmtId="0" fontId="95" fillId="3" borderId="0"/>
    <xf numFmtId="0" fontId="95" fillId="3" borderId="0"/>
    <xf numFmtId="0" fontId="95" fillId="3" borderId="0"/>
    <xf numFmtId="0" fontId="95" fillId="3" borderId="0"/>
    <xf numFmtId="0" fontId="96" fillId="45" borderId="0" applyBorder="0" applyProtection="0"/>
    <xf numFmtId="0" fontId="96" fillId="53" borderId="0" applyBorder="0" applyProtection="0"/>
    <xf numFmtId="0" fontId="96" fillId="43" borderId="0" applyBorder="0" applyProtection="0"/>
    <xf numFmtId="0" fontId="102" fillId="3" borderId="0" applyBorder="0" applyProtection="0"/>
    <xf numFmtId="0" fontId="96" fillId="51" borderId="0" applyBorder="0" applyProtection="0"/>
    <xf numFmtId="0" fontId="5" fillId="3" borderId="0"/>
    <xf numFmtId="0" fontId="96" fillId="47" borderId="0" applyBorder="0" applyProtection="0"/>
    <xf numFmtId="0" fontId="98" fillId="61" borderId="0" applyBorder="0" applyProtection="0"/>
    <xf numFmtId="0" fontId="5" fillId="3" borderId="0"/>
    <xf numFmtId="0" fontId="96" fillId="41" borderId="0" applyBorder="0" applyProtection="0"/>
    <xf numFmtId="0" fontId="96" fillId="49" borderId="0" applyBorder="0" applyProtection="0"/>
    <xf numFmtId="0" fontId="95" fillId="3" borderId="0"/>
    <xf numFmtId="0" fontId="96" fillId="52" borderId="0" applyBorder="0" applyProtection="0"/>
    <xf numFmtId="0" fontId="95" fillId="3" borderId="0"/>
    <xf numFmtId="0" fontId="104" fillId="3" borderId="34" applyProtection="0"/>
    <xf numFmtId="0" fontId="95" fillId="3" borderId="0"/>
    <xf numFmtId="0" fontId="106" fillId="3" borderId="36" applyProtection="0"/>
    <xf numFmtId="0" fontId="105" fillId="3" borderId="35" applyProtection="0"/>
    <xf numFmtId="0" fontId="96" fillId="50" borderId="0" applyBorder="0" applyProtection="0"/>
    <xf numFmtId="0" fontId="97" fillId="55" borderId="0" applyBorder="0" applyProtection="0"/>
    <xf numFmtId="0" fontId="5" fillId="3" borderId="0"/>
    <xf numFmtId="0" fontId="95" fillId="3" borderId="0"/>
    <xf numFmtId="0" fontId="97" fillId="56" borderId="0" applyBorder="0" applyProtection="0"/>
    <xf numFmtId="0" fontId="95" fillId="3" borderId="0"/>
    <xf numFmtId="0" fontId="95" fillId="3" borderId="0"/>
    <xf numFmtId="0" fontId="95" fillId="3" borderId="0"/>
    <xf numFmtId="0" fontId="95" fillId="3" borderId="0"/>
    <xf numFmtId="0" fontId="95" fillId="3" borderId="0"/>
    <xf numFmtId="0" fontId="96" fillId="40" borderId="0" applyBorder="0" applyProtection="0"/>
    <xf numFmtId="0" fontId="95" fillId="3" borderId="0"/>
    <xf numFmtId="0" fontId="96" fillId="39" borderId="0" applyBorder="0" applyProtection="0"/>
    <xf numFmtId="0" fontId="5" fillId="3" borderId="0"/>
    <xf numFmtId="0" fontId="95" fillId="3" borderId="0"/>
    <xf numFmtId="0" fontId="95" fillId="3" borderId="0"/>
    <xf numFmtId="0" fontId="95" fillId="3" borderId="0"/>
    <xf numFmtId="0" fontId="95" fillId="3" borderId="0"/>
    <xf numFmtId="0" fontId="107" fillId="3" borderId="0" applyBorder="0" applyProtection="0"/>
    <xf numFmtId="0" fontId="95" fillId="3" borderId="0"/>
    <xf numFmtId="0" fontId="107" fillId="3" borderId="0" applyBorder="0" applyProtection="0"/>
    <xf numFmtId="0" fontId="96" fillId="54" borderId="0" applyBorder="0" applyProtection="0"/>
    <xf numFmtId="0" fontId="95" fillId="3" borderId="0"/>
    <xf numFmtId="0" fontId="108" fillId="65" borderId="27" applyProtection="0"/>
    <xf numFmtId="0" fontId="101" fillId="3" borderId="0" applyBorder="0" applyProtection="0"/>
    <xf numFmtId="0" fontId="95" fillId="3" borderId="0"/>
    <xf numFmtId="0" fontId="95" fillId="3" borderId="0"/>
    <xf numFmtId="0" fontId="96" fillId="38" borderId="0" applyBorder="0" applyProtection="0"/>
    <xf numFmtId="0" fontId="95" fillId="3" borderId="0"/>
    <xf numFmtId="0" fontId="95" fillId="3" borderId="0"/>
    <xf numFmtId="0" fontId="95" fillId="3" borderId="0"/>
    <xf numFmtId="0" fontId="109" fillId="3" borderId="29" applyProtection="0"/>
    <xf numFmtId="0" fontId="95" fillId="3" borderId="0"/>
    <xf numFmtId="0" fontId="95" fillId="3" borderId="0"/>
    <xf numFmtId="0" fontId="95" fillId="3" borderId="0"/>
    <xf numFmtId="0" fontId="95" fillId="3" borderId="0"/>
    <xf numFmtId="0" fontId="95" fillId="3" borderId="0"/>
    <xf numFmtId="0" fontId="95" fillId="3" borderId="0"/>
    <xf numFmtId="0" fontId="107" fillId="3" borderId="0" applyBorder="0" applyProtection="0"/>
    <xf numFmtId="0" fontId="95" fillId="3" borderId="0"/>
    <xf numFmtId="0" fontId="96" fillId="44" borderId="0" applyBorder="0" applyProtection="0"/>
    <xf numFmtId="0" fontId="95" fillId="3" borderId="0"/>
    <xf numFmtId="0" fontId="95" fillId="3" borderId="0"/>
    <xf numFmtId="0" fontId="96" fillId="37" borderId="0" applyBorder="0" applyProtection="0"/>
    <xf numFmtId="0" fontId="96" fillId="46" borderId="0" applyBorder="0" applyProtection="0"/>
    <xf numFmtId="0" fontId="5" fillId="3" borderId="0"/>
    <xf numFmtId="0" fontId="110" fillId="66" borderId="0" applyBorder="0" applyProtection="0"/>
    <xf numFmtId="0" fontId="95" fillId="3" borderId="0"/>
    <xf numFmtId="0" fontId="95" fillId="3" borderId="0"/>
    <xf numFmtId="0" fontId="95" fillId="3" borderId="0"/>
    <xf numFmtId="0" fontId="96" fillId="3" borderId="0"/>
    <xf numFmtId="0" fontId="95" fillId="3" borderId="0"/>
    <xf numFmtId="0" fontId="95" fillId="3" borderId="0"/>
    <xf numFmtId="0" fontId="95" fillId="3" borderId="0"/>
    <xf numFmtId="0" fontId="95" fillId="3" borderId="0"/>
    <xf numFmtId="0" fontId="95" fillId="3" borderId="0"/>
    <xf numFmtId="0" fontId="95" fillId="67" borderId="31" applyProtection="0"/>
    <xf numFmtId="0" fontId="95" fillId="3" borderId="0"/>
    <xf numFmtId="0" fontId="95" fillId="3" borderId="0"/>
    <xf numFmtId="0" fontId="95" fillId="3" borderId="0"/>
    <xf numFmtId="0" fontId="95" fillId="3" borderId="0"/>
    <xf numFmtId="0" fontId="112" fillId="3" borderId="0" applyBorder="0" applyProtection="0"/>
    <xf numFmtId="0" fontId="95" fillId="3" borderId="0"/>
    <xf numFmtId="0" fontId="95" fillId="3" borderId="0"/>
    <xf numFmtId="0" fontId="95" fillId="3" borderId="0"/>
    <xf numFmtId="0" fontId="95" fillId="3" borderId="0"/>
    <xf numFmtId="0" fontId="95" fillId="3" borderId="0"/>
    <xf numFmtId="0" fontId="95" fillId="3" borderId="0"/>
    <xf numFmtId="0" fontId="95" fillId="3" borderId="0"/>
    <xf numFmtId="0" fontId="95" fillId="3" borderId="0"/>
    <xf numFmtId="0" fontId="95" fillId="3" borderId="0"/>
    <xf numFmtId="0" fontId="111" fillId="62" borderId="28" applyProtection="0"/>
    <xf numFmtId="0" fontId="95" fillId="3" borderId="0"/>
    <xf numFmtId="0" fontId="113" fillId="3" borderId="37" applyProtection="0"/>
    <xf numFmtId="0" fontId="114" fillId="3" borderId="0" applyBorder="0" applyProtection="0"/>
    <xf numFmtId="0" fontId="9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cellStyleXfs>
  <cellXfs count="646">
    <xf numFmtId="0" fontId="0" fillId="0" borderId="0" xfId="0"/>
    <xf numFmtId="0" fontId="2" fillId="2" borderId="1" xfId="0" applyFont="1" applyFill="1" applyBorder="1" applyAlignment="1">
      <alignment horizontal="center" vertical="center" wrapText="1"/>
    </xf>
    <xf numFmtId="0" fontId="0" fillId="0" borderId="0" xfId="0" applyAlignment="1">
      <alignment wrapText="1"/>
    </xf>
    <xf numFmtId="0" fontId="2" fillId="2" borderId="2" xfId="0" applyFont="1" applyFill="1" applyBorder="1" applyAlignment="1">
      <alignment horizontal="center" vertical="center" wrapText="1"/>
    </xf>
    <xf numFmtId="0" fontId="10" fillId="3" borderId="0" xfId="0" applyFont="1" applyFill="1"/>
    <xf numFmtId="0" fontId="17" fillId="3" borderId="15" xfId="0" applyFont="1" applyFill="1" applyBorder="1" applyAlignment="1">
      <alignment horizontal="center" vertical="center" wrapText="1"/>
    </xf>
    <xf numFmtId="0" fontId="17" fillId="0" borderId="0" xfId="0" applyFont="1" applyAlignment="1">
      <alignment horizontal="center" vertical="center"/>
    </xf>
    <xf numFmtId="0" fontId="0" fillId="0" borderId="0" xfId="0" applyAlignment="1">
      <alignment horizontal="center"/>
    </xf>
    <xf numFmtId="0" fontId="0" fillId="0" borderId="0" xfId="0" applyAlignment="1">
      <alignment horizontal="center" vertical="center"/>
    </xf>
    <xf numFmtId="0" fontId="17" fillId="0" borderId="0" xfId="0" applyFont="1"/>
    <xf numFmtId="0" fontId="16" fillId="3" borderId="15" xfId="0" applyFont="1" applyFill="1" applyBorder="1" applyAlignment="1">
      <alignment horizontal="center" vertical="center" wrapText="1"/>
    </xf>
    <xf numFmtId="0" fontId="12" fillId="3" borderId="15" xfId="0" applyFont="1" applyFill="1" applyBorder="1" applyAlignment="1">
      <alignment vertical="center" wrapText="1"/>
    </xf>
    <xf numFmtId="0" fontId="8" fillId="0" borderId="12" xfId="0" applyFont="1" applyBorder="1" applyAlignment="1">
      <alignment horizontal="center" vertical="center"/>
    </xf>
    <xf numFmtId="0" fontId="10" fillId="0" borderId="0" xfId="0" applyFont="1"/>
    <xf numFmtId="0" fontId="0" fillId="0" borderId="0" xfId="0" applyAlignment="1">
      <alignment horizontal="left" wrapText="1"/>
    </xf>
    <xf numFmtId="0" fontId="21" fillId="0" borderId="0" xfId="0" applyFont="1"/>
    <xf numFmtId="0" fontId="5" fillId="3" borderId="0" xfId="47"/>
    <xf numFmtId="0" fontId="22" fillId="2" borderId="15" xfId="0" applyFont="1" applyFill="1" applyBorder="1" applyAlignment="1">
      <alignment horizontal="center" vertical="center" wrapText="1"/>
    </xf>
    <xf numFmtId="0" fontId="16" fillId="3" borderId="15" xfId="39" applyFont="1" applyBorder="1" applyAlignment="1">
      <alignment horizontal="center" vertical="center" wrapText="1"/>
    </xf>
    <xf numFmtId="0" fontId="23" fillId="0" borderId="3" xfId="0" applyFont="1" applyBorder="1" applyAlignment="1">
      <alignment horizontal="left" vertical="center" wrapText="1"/>
    </xf>
    <xf numFmtId="0" fontId="3" fillId="3" borderId="3" xfId="3" applyBorder="1" applyAlignment="1">
      <alignment horizontal="left" vertical="center" wrapText="1"/>
    </xf>
    <xf numFmtId="0" fontId="16" fillId="3" borderId="15" xfId="39" applyFont="1" applyBorder="1" applyAlignment="1">
      <alignment horizontal="left" vertical="top" wrapText="1"/>
    </xf>
    <xf numFmtId="0" fontId="17" fillId="0" borderId="15" xfId="0" applyFont="1" applyBorder="1" applyAlignment="1">
      <alignment vertical="center"/>
    </xf>
    <xf numFmtId="0" fontId="16" fillId="3" borderId="15" xfId="39" applyFont="1" applyBorder="1" applyAlignment="1">
      <alignment horizontal="left" vertical="center" wrapText="1"/>
    </xf>
    <xf numFmtId="0" fontId="3" fillId="3" borderId="15" xfId="3" applyFill="1" applyBorder="1" applyAlignment="1">
      <alignment horizontal="left" vertical="center" wrapText="1"/>
    </xf>
    <xf numFmtId="0" fontId="18" fillId="3" borderId="15" xfId="3" applyFont="1" applyBorder="1" applyAlignment="1">
      <alignment horizontal="left" vertical="center" wrapText="1"/>
    </xf>
    <xf numFmtId="0" fontId="17" fillId="0" borderId="15" xfId="0" applyFont="1" applyBorder="1" applyAlignment="1">
      <alignment wrapText="1"/>
    </xf>
    <xf numFmtId="0" fontId="4" fillId="3" borderId="15" xfId="65" applyFont="1" applyBorder="1" applyAlignment="1">
      <alignment horizontal="center" vertical="center" wrapText="1"/>
    </xf>
    <xf numFmtId="0" fontId="17" fillId="3" borderId="15" xfId="53" applyFont="1" applyBorder="1" applyAlignment="1">
      <alignment vertical="center"/>
    </xf>
    <xf numFmtId="0" fontId="12" fillId="3" borderId="15" xfId="0" applyFont="1" applyFill="1" applyBorder="1" applyAlignment="1">
      <alignment horizontal="center" vertical="center" wrapText="1"/>
    </xf>
    <xf numFmtId="0" fontId="16" fillId="3" borderId="15" xfId="3" applyFont="1" applyBorder="1" applyAlignment="1" applyProtection="1">
      <alignment horizontal="center" vertical="center" wrapText="1"/>
    </xf>
    <xf numFmtId="0" fontId="24" fillId="3" borderId="15" xfId="39" applyFont="1" applyBorder="1" applyAlignment="1">
      <alignment horizontal="center" vertical="center" wrapText="1"/>
    </xf>
    <xf numFmtId="0" fontId="24" fillId="3" borderId="15" xfId="39" applyFont="1" applyBorder="1" applyAlignment="1">
      <alignment horizontal="left" vertical="top" wrapText="1"/>
    </xf>
    <xf numFmtId="0" fontId="25" fillId="0" borderId="15" xfId="0" applyFont="1" applyBorder="1" applyAlignment="1">
      <alignment vertical="center"/>
    </xf>
    <xf numFmtId="0" fontId="24" fillId="3" borderId="15" xfId="39" applyFont="1" applyBorder="1" applyAlignment="1">
      <alignment horizontal="left" vertical="center" wrapText="1"/>
    </xf>
    <xf numFmtId="0" fontId="26" fillId="3" borderId="15" xfId="3" applyFont="1" applyBorder="1" applyAlignment="1" applyProtection="1">
      <alignment horizontal="left" vertical="center" wrapText="1"/>
    </xf>
    <xf numFmtId="0" fontId="27" fillId="3" borderId="15" xfId="0" applyFont="1" applyFill="1" applyBorder="1" applyAlignment="1">
      <alignment horizontal="center" vertical="top" wrapText="1"/>
    </xf>
    <xf numFmtId="0" fontId="27" fillId="3" borderId="15" xfId="0" applyFont="1" applyFill="1" applyBorder="1" applyAlignment="1">
      <alignment horizontal="center" vertical="center" wrapText="1"/>
    </xf>
    <xf numFmtId="0" fontId="27" fillId="3" borderId="15" xfId="0" applyFont="1" applyFill="1" applyBorder="1" applyAlignment="1">
      <alignment horizontal="left" vertical="center" wrapText="1"/>
    </xf>
    <xf numFmtId="0" fontId="28" fillId="3" borderId="15" xfId="0" applyFont="1" applyFill="1" applyBorder="1" applyAlignment="1">
      <alignment horizontal="center" vertical="center" wrapText="1"/>
    </xf>
    <xf numFmtId="0" fontId="29" fillId="3" borderId="15" xfId="3" applyFont="1" applyFill="1" applyBorder="1" applyAlignment="1">
      <alignment horizontal="center" vertical="center" wrapText="1"/>
    </xf>
    <xf numFmtId="0" fontId="0" fillId="3" borderId="15" xfId="0" applyFill="1" applyBorder="1"/>
    <xf numFmtId="0" fontId="0" fillId="3" borderId="0" xfId="0" applyFill="1"/>
    <xf numFmtId="0" fontId="16" fillId="3" borderId="15" xfId="39" applyFont="1" applyBorder="1" applyAlignment="1">
      <alignment horizontal="center" vertical="top" wrapText="1"/>
    </xf>
    <xf numFmtId="0" fontId="17" fillId="0" borderId="15" xfId="0" applyFont="1" applyBorder="1" applyAlignment="1">
      <alignment horizontal="center" vertical="top" wrapText="1"/>
    </xf>
    <xf numFmtId="0" fontId="17" fillId="0" borderId="15" xfId="0" applyFont="1" applyBorder="1" applyAlignment="1">
      <alignment vertical="top" wrapText="1"/>
    </xf>
    <xf numFmtId="0" fontId="16" fillId="0" borderId="15" xfId="0" applyFont="1" applyBorder="1" applyAlignment="1">
      <alignment vertical="top" wrapText="1"/>
    </xf>
    <xf numFmtId="0" fontId="17" fillId="0" borderId="15" xfId="0" applyFont="1" applyBorder="1" applyAlignment="1">
      <alignment vertical="center" wrapText="1"/>
    </xf>
    <xf numFmtId="0" fontId="11" fillId="3" borderId="15" xfId="0" applyFont="1" applyFill="1" applyBorder="1" applyAlignment="1">
      <alignment horizontal="center" vertical="center" wrapText="1"/>
    </xf>
    <xf numFmtId="0" fontId="12" fillId="3" borderId="15" xfId="0" applyFont="1" applyFill="1" applyBorder="1" applyAlignment="1">
      <alignment horizontal="left" vertical="center" wrapText="1"/>
    </xf>
    <xf numFmtId="0" fontId="0" fillId="0" borderId="15" xfId="0" applyBorder="1"/>
    <xf numFmtId="0" fontId="17" fillId="0" borderId="15" xfId="0" applyFont="1" applyBorder="1" applyAlignment="1">
      <alignment horizontal="left" vertical="top" wrapText="1"/>
    </xf>
    <xf numFmtId="0" fontId="12" fillId="3" borderId="15" xfId="0" applyFont="1" applyFill="1" applyBorder="1" applyAlignment="1">
      <alignment horizontal="left" vertical="top" wrapText="1"/>
    </xf>
    <xf numFmtId="0" fontId="11" fillId="3" borderId="15" xfId="0" applyFont="1" applyFill="1" applyBorder="1" applyAlignment="1">
      <alignment vertical="center" wrapText="1"/>
    </xf>
    <xf numFmtId="0" fontId="17" fillId="3" borderId="15" xfId="0" applyFont="1" applyFill="1" applyBorder="1" applyAlignment="1">
      <alignment wrapText="1"/>
    </xf>
    <xf numFmtId="0" fontId="17" fillId="0" borderId="0" xfId="0" applyFont="1" applyAlignment="1">
      <alignment wrapText="1"/>
    </xf>
    <xf numFmtId="0" fontId="16" fillId="3" borderId="15" xfId="3" applyFont="1" applyBorder="1" applyAlignment="1" applyProtection="1">
      <alignment horizontal="left" vertical="top" wrapText="1"/>
    </xf>
    <xf numFmtId="0" fontId="17" fillId="0" borderId="4" xfId="0" applyFont="1" applyBorder="1" applyAlignment="1">
      <alignment wrapText="1"/>
    </xf>
    <xf numFmtId="0" fontId="17" fillId="3" borderId="15" xfId="0" applyFont="1" applyFill="1" applyBorder="1" applyAlignment="1">
      <alignment vertical="center" wrapText="1"/>
    </xf>
    <xf numFmtId="0" fontId="16" fillId="3" borderId="15" xfId="3" applyFont="1" applyBorder="1" applyAlignment="1" applyProtection="1">
      <alignment horizontal="left" wrapText="1"/>
    </xf>
    <xf numFmtId="0" fontId="18" fillId="3" borderId="0" xfId="3" applyFont="1"/>
    <xf numFmtId="0" fontId="17" fillId="0" borderId="15" xfId="0" applyFont="1" applyBorder="1"/>
    <xf numFmtId="0" fontId="12" fillId="3" borderId="6" xfId="0" applyFont="1" applyFill="1" applyBorder="1" applyAlignment="1">
      <alignment vertical="center" wrapText="1"/>
    </xf>
    <xf numFmtId="0" fontId="16" fillId="0" borderId="6" xfId="0" applyFont="1" applyBorder="1" applyAlignment="1">
      <alignment vertical="center" wrapText="1"/>
    </xf>
    <xf numFmtId="0" fontId="16" fillId="0" borderId="15" xfId="0" applyFont="1" applyBorder="1" applyAlignment="1">
      <alignment vertical="center" wrapText="1"/>
    </xf>
    <xf numFmtId="0" fontId="16" fillId="3" borderId="15" xfId="3" applyFont="1" applyFill="1" applyBorder="1" applyAlignment="1" applyProtection="1">
      <alignment vertical="center" wrapText="1"/>
    </xf>
    <xf numFmtId="0" fontId="12" fillId="3" borderId="15" xfId="0" applyFont="1" applyFill="1" applyBorder="1" applyAlignment="1">
      <alignment horizontal="left" wrapText="1"/>
    </xf>
    <xf numFmtId="0" fontId="22" fillId="3" borderId="15" xfId="0" applyFont="1" applyFill="1" applyBorder="1" applyAlignment="1">
      <alignment horizontal="center" vertical="center"/>
    </xf>
    <xf numFmtId="0" fontId="23" fillId="0" borderId="10" xfId="0" applyFont="1" applyBorder="1" applyAlignment="1">
      <alignment horizontal="left" vertical="center" wrapText="1"/>
    </xf>
    <xf numFmtId="0" fontId="28" fillId="3" borderId="10" xfId="0" applyFont="1" applyFill="1" applyBorder="1" applyAlignment="1">
      <alignment vertical="center" wrapText="1"/>
    </xf>
    <xf numFmtId="0" fontId="30" fillId="0" borderId="10" xfId="0" applyFont="1" applyBorder="1" applyAlignment="1">
      <alignment horizontal="left" vertical="center" wrapText="1"/>
    </xf>
    <xf numFmtId="0" fontId="31" fillId="3" borderId="10" xfId="3" applyFont="1" applyBorder="1" applyAlignment="1">
      <alignment horizontal="left" vertical="center" wrapText="1"/>
    </xf>
    <xf numFmtId="0" fontId="30" fillId="0" borderId="3" xfId="0" applyFont="1" applyBorder="1" applyAlignment="1">
      <alignment horizontal="left" vertical="center" wrapText="1"/>
    </xf>
    <xf numFmtId="0" fontId="31" fillId="3" borderId="3" xfId="3" applyFont="1" applyBorder="1" applyAlignment="1">
      <alignment horizontal="left" vertical="center" wrapText="1"/>
    </xf>
    <xf numFmtId="0" fontId="32" fillId="3" borderId="3" xfId="0" applyFont="1" applyFill="1" applyBorder="1" applyAlignment="1">
      <alignment horizontal="left" vertical="center"/>
    </xf>
    <xf numFmtId="0" fontId="0" fillId="0" borderId="3" xfId="0" applyBorder="1"/>
    <xf numFmtId="0" fontId="32" fillId="3" borderId="3" xfId="0" applyFont="1" applyFill="1" applyBorder="1" applyAlignment="1">
      <alignment horizontal="left" vertical="center" wrapText="1"/>
    </xf>
    <xf numFmtId="0" fontId="23" fillId="3" borderId="3" xfId="0" applyFont="1" applyFill="1" applyBorder="1" applyAlignment="1">
      <alignment horizontal="left" vertical="center" wrapText="1"/>
    </xf>
    <xf numFmtId="0" fontId="0" fillId="0" borderId="3" xfId="0" applyBorder="1" applyAlignment="1">
      <alignment vertical="center"/>
    </xf>
    <xf numFmtId="0" fontId="12" fillId="3" borderId="15" xfId="0" applyFont="1" applyFill="1" applyBorder="1" applyAlignment="1">
      <alignment horizontal="center" vertical="center"/>
    </xf>
    <xf numFmtId="0" fontId="12" fillId="3" borderId="15" xfId="0" applyFont="1" applyFill="1" applyBorder="1" applyAlignment="1">
      <alignment horizontal="left" vertical="top"/>
    </xf>
    <xf numFmtId="0" fontId="33" fillId="3" borderId="15" xfId="0" applyFont="1" applyFill="1" applyBorder="1" applyAlignment="1">
      <alignment horizontal="left" vertical="center" wrapText="1"/>
    </xf>
    <xf numFmtId="0" fontId="33" fillId="3" borderId="15" xfId="0" applyFont="1" applyFill="1" applyBorder="1" applyAlignment="1">
      <alignment vertical="center" wrapText="1"/>
    </xf>
    <xf numFmtId="0" fontId="33" fillId="3" borderId="15" xfId="0" applyFont="1" applyFill="1" applyBorder="1" applyAlignment="1">
      <alignment horizontal="left" vertical="center"/>
    </xf>
    <xf numFmtId="0" fontId="32" fillId="3" borderId="15" xfId="0" applyFont="1" applyFill="1" applyBorder="1" applyAlignment="1">
      <alignment vertical="center" wrapText="1"/>
    </xf>
    <xf numFmtId="0" fontId="18" fillId="3" borderId="15" xfId="3" applyFont="1" applyBorder="1"/>
    <xf numFmtId="0" fontId="30" fillId="3" borderId="15" xfId="0" applyFont="1" applyFill="1" applyBorder="1" applyAlignment="1">
      <alignment wrapText="1"/>
    </xf>
    <xf numFmtId="0" fontId="32" fillId="3" borderId="15" xfId="0" applyFont="1" applyFill="1" applyBorder="1" applyAlignment="1">
      <alignment horizontal="left" vertical="center" wrapText="1"/>
    </xf>
    <xf numFmtId="0" fontId="0" fillId="0" borderId="15" xfId="0" applyBorder="1" applyAlignment="1">
      <alignment vertical="center"/>
    </xf>
    <xf numFmtId="0" fontId="27" fillId="3" borderId="15" xfId="0" applyFont="1" applyFill="1" applyBorder="1" applyAlignment="1">
      <alignment vertical="center" wrapText="1"/>
    </xf>
    <xf numFmtId="0" fontId="17" fillId="3" borderId="15" xfId="30" applyFont="1" applyBorder="1" applyAlignment="1">
      <alignment horizontal="left" vertical="top" wrapText="1"/>
    </xf>
    <xf numFmtId="0" fontId="34" fillId="0" borderId="0" xfId="0" applyFont="1" applyAlignment="1">
      <alignment horizontal="left" vertical="center" wrapText="1"/>
    </xf>
    <xf numFmtId="0" fontId="3" fillId="3" borderId="15" xfId="3" applyFill="1" applyBorder="1" applyAlignment="1" applyProtection="1">
      <alignment vertical="center" wrapText="1"/>
    </xf>
    <xf numFmtId="0" fontId="35" fillId="0" borderId="15" xfId="0" applyFont="1" applyBorder="1" applyAlignment="1">
      <alignment vertical="center" wrapText="1"/>
    </xf>
    <xf numFmtId="0" fontId="33" fillId="3" borderId="7" xfId="38" applyFont="1" applyBorder="1" applyAlignment="1">
      <alignment horizontal="left" vertical="center" wrapText="1"/>
    </xf>
    <xf numFmtId="0" fontId="33" fillId="3" borderId="7" xfId="38" applyFont="1" applyBorder="1" applyAlignment="1">
      <alignment vertical="center" wrapText="1"/>
    </xf>
    <xf numFmtId="0" fontId="11" fillId="3" borderId="0" xfId="38" applyFont="1" applyAlignment="1">
      <alignment wrapText="1"/>
    </xf>
    <xf numFmtId="0" fontId="22" fillId="3" borderId="6" xfId="0" applyFont="1" applyFill="1" applyBorder="1" applyAlignment="1">
      <alignment horizontal="center" vertical="center"/>
    </xf>
    <xf numFmtId="0" fontId="33" fillId="3" borderId="15" xfId="38" applyFont="1" applyBorder="1" applyAlignment="1">
      <alignment horizontal="left" vertical="center" wrapText="1"/>
    </xf>
    <xf numFmtId="0" fontId="33" fillId="3" borderId="15" xfId="38" applyFont="1" applyBorder="1" applyAlignment="1">
      <alignment vertical="center" wrapText="1"/>
    </xf>
    <xf numFmtId="0" fontId="11" fillId="3" borderId="15" xfId="38" applyFont="1" applyBorder="1" applyAlignment="1">
      <alignment wrapText="1"/>
    </xf>
    <xf numFmtId="0" fontId="23" fillId="0" borderId="3" xfId="0" applyFont="1" applyBorder="1" applyAlignment="1">
      <alignment horizontal="center" vertical="center" wrapText="1"/>
    </xf>
    <xf numFmtId="0" fontId="11" fillId="3" borderId="15" xfId="38" applyFont="1" applyBorder="1" applyAlignment="1">
      <alignment vertical="center" wrapText="1"/>
    </xf>
    <xf numFmtId="0" fontId="12" fillId="3" borderId="6" xfId="0" applyFont="1" applyFill="1" applyBorder="1" applyAlignment="1">
      <alignment horizontal="left" vertical="center" wrapText="1"/>
    </xf>
    <xf numFmtId="0" fontId="12" fillId="3" borderId="6" xfId="0" applyFont="1" applyFill="1" applyBorder="1" applyAlignment="1">
      <alignment horizontal="center" vertical="center"/>
    </xf>
    <xf numFmtId="0" fontId="3" fillId="3" borderId="15" xfId="3" applyBorder="1"/>
    <xf numFmtId="0" fontId="28" fillId="3" borderId="15" xfId="0" applyFont="1" applyFill="1" applyBorder="1" applyAlignment="1">
      <alignment horizontal="center" vertical="center"/>
    </xf>
    <xf numFmtId="0" fontId="17" fillId="3" borderId="15" xfId="28" applyFont="1" applyBorder="1" applyAlignment="1">
      <alignment horizontal="left" vertical="top" wrapText="1"/>
    </xf>
    <xf numFmtId="0" fontId="28" fillId="3" borderId="15" xfId="0" applyFont="1" applyFill="1" applyBorder="1" applyAlignment="1">
      <alignment horizontal="left" vertical="center" wrapText="1"/>
    </xf>
    <xf numFmtId="0" fontId="36" fillId="3" borderId="15" xfId="0" applyFont="1" applyFill="1" applyBorder="1" applyAlignment="1">
      <alignment horizontal="center" vertical="center" wrapText="1"/>
    </xf>
    <xf numFmtId="0" fontId="29" fillId="3" borderId="15" xfId="3" applyFont="1" applyFill="1" applyBorder="1" applyAlignment="1" applyProtection="1">
      <alignment horizontal="center" vertical="center" wrapText="1"/>
    </xf>
    <xf numFmtId="0" fontId="32" fillId="3" borderId="15" xfId="0" applyFont="1" applyFill="1" applyBorder="1" applyAlignment="1">
      <alignment horizontal="center" vertical="center"/>
    </xf>
    <xf numFmtId="0" fontId="33" fillId="3" borderId="15" xfId="0" applyFont="1" applyFill="1" applyBorder="1" applyAlignment="1">
      <alignment horizontal="center" vertical="center" wrapText="1"/>
    </xf>
    <xf numFmtId="0" fontId="30" fillId="3" borderId="15" xfId="0" applyFont="1" applyFill="1" applyBorder="1" applyAlignment="1">
      <alignment horizontal="center" wrapText="1"/>
    </xf>
    <xf numFmtId="0" fontId="36" fillId="3" borderId="15" xfId="3" applyFont="1" applyBorder="1" applyAlignment="1" applyProtection="1">
      <alignment horizontal="center" vertical="center" wrapText="1"/>
    </xf>
    <xf numFmtId="0" fontId="32" fillId="3" borderId="15" xfId="0" applyFont="1" applyFill="1" applyBorder="1" applyAlignment="1">
      <alignment horizontal="left" vertical="center"/>
    </xf>
    <xf numFmtId="0" fontId="32" fillId="3" borderId="15" xfId="0" applyFont="1" applyFill="1" applyBorder="1" applyAlignment="1">
      <alignment vertical="center"/>
    </xf>
    <xf numFmtId="0" fontId="23" fillId="3" borderId="15" xfId="3" applyFont="1" applyBorder="1" applyAlignment="1" applyProtection="1">
      <alignment vertical="center" wrapText="1"/>
    </xf>
    <xf numFmtId="0" fontId="23" fillId="3" borderId="15" xfId="3" applyFont="1" applyBorder="1" applyAlignment="1" applyProtection="1">
      <alignment wrapText="1"/>
    </xf>
    <xf numFmtId="0" fontId="28" fillId="4" borderId="15" xfId="0" applyFont="1" applyFill="1" applyBorder="1" applyAlignment="1">
      <alignment horizontal="left" vertical="center" wrapText="1"/>
    </xf>
    <xf numFmtId="0" fontId="28" fillId="0" borderId="15" xfId="0" applyFont="1" applyBorder="1" applyAlignment="1">
      <alignment horizontal="center" vertical="center" wrapText="1"/>
    </xf>
    <xf numFmtId="0" fontId="28" fillId="0" borderId="15" xfId="0" applyFont="1" applyBorder="1" applyAlignment="1">
      <alignment horizontal="center" vertical="center"/>
    </xf>
    <xf numFmtId="0" fontId="37" fillId="3" borderId="15" xfId="0" applyFont="1" applyFill="1" applyBorder="1" applyAlignment="1">
      <alignment horizontal="center" vertical="center" wrapText="1"/>
    </xf>
    <xf numFmtId="0" fontId="37" fillId="0" borderId="15" xfId="0" applyFont="1" applyBorder="1" applyAlignment="1">
      <alignment horizontal="left" vertical="center" wrapText="1"/>
    </xf>
    <xf numFmtId="0" fontId="37" fillId="0" borderId="15" xfId="0" applyFont="1" applyBorder="1" applyAlignment="1">
      <alignment horizontal="center" vertical="center" wrapText="1"/>
    </xf>
    <xf numFmtId="0" fontId="37" fillId="0" borderId="15" xfId="0" applyFont="1" applyBorder="1" applyAlignment="1">
      <alignment horizontal="center" vertical="center"/>
    </xf>
    <xf numFmtId="0" fontId="38" fillId="0" borderId="15" xfId="0" applyFont="1" applyBorder="1" applyAlignment="1">
      <alignment horizontal="left" vertical="center"/>
    </xf>
    <xf numFmtId="0" fontId="28" fillId="3" borderId="15" xfId="0" applyFont="1" applyFill="1" applyBorder="1" applyAlignment="1">
      <alignment horizontal="left" vertical="center"/>
    </xf>
    <xf numFmtId="0" fontId="39" fillId="3" borderId="15" xfId="0" applyFont="1" applyFill="1" applyBorder="1" applyAlignment="1">
      <alignment horizontal="center" vertical="center" wrapText="1"/>
    </xf>
    <xf numFmtId="0" fontId="23" fillId="3" borderId="15" xfId="0" applyFont="1" applyFill="1" applyBorder="1" applyAlignment="1">
      <alignment horizontal="center" vertical="center" wrapText="1"/>
    </xf>
    <xf numFmtId="0" fontId="3" fillId="3" borderId="15" xfId="3" applyFill="1" applyBorder="1" applyAlignment="1" applyProtection="1">
      <alignment horizontal="center" vertical="center" wrapText="1"/>
    </xf>
    <xf numFmtId="0" fontId="23" fillId="3" borderId="15" xfId="3" applyFont="1" applyBorder="1" applyAlignment="1" applyProtection="1">
      <alignment horizontal="left" vertical="top" wrapText="1"/>
    </xf>
    <xf numFmtId="0" fontId="23" fillId="3" borderId="17" xfId="3" applyFont="1" applyBorder="1" applyAlignment="1" applyProtection="1">
      <alignment horizontal="left" vertical="top" wrapText="1"/>
    </xf>
    <xf numFmtId="0" fontId="23" fillId="3" borderId="9" xfId="3" applyFont="1" applyBorder="1" applyAlignment="1" applyProtection="1">
      <alignment horizontal="left" vertical="top" wrapText="1"/>
    </xf>
    <xf numFmtId="0" fontId="23" fillId="3" borderId="6" xfId="3" applyFont="1" applyBorder="1" applyAlignment="1" applyProtection="1">
      <alignment horizontal="left" vertical="top" wrapText="1"/>
    </xf>
    <xf numFmtId="0" fontId="31" fillId="3" borderId="8" xfId="3" applyFont="1" applyBorder="1" applyAlignment="1">
      <alignment horizontal="left" vertical="center" wrapText="1"/>
    </xf>
    <xf numFmtId="0" fontId="27" fillId="3" borderId="6" xfId="0" applyFont="1" applyFill="1" applyBorder="1" applyAlignment="1">
      <alignment horizontal="left" vertical="center" wrapText="1"/>
    </xf>
    <xf numFmtId="0" fontId="27" fillId="3" borderId="6" xfId="0" applyFont="1" applyFill="1" applyBorder="1" applyAlignment="1">
      <alignment vertical="center" wrapText="1"/>
    </xf>
    <xf numFmtId="0" fontId="23" fillId="0" borderId="0" xfId="0" applyFont="1" applyAlignment="1">
      <alignment horizontal="left" vertical="center" wrapText="1"/>
    </xf>
    <xf numFmtId="0" fontId="28" fillId="3" borderId="6" xfId="0" applyFont="1" applyFill="1" applyBorder="1" applyAlignment="1">
      <alignment horizontal="center" vertical="center" wrapText="1"/>
    </xf>
    <xf numFmtId="0" fontId="29" fillId="3" borderId="9" xfId="3" applyFont="1" applyFill="1" applyBorder="1" applyAlignment="1">
      <alignment horizontal="center" vertical="center" wrapText="1"/>
    </xf>
    <xf numFmtId="0" fontId="17" fillId="3" borderId="6" xfId="30" applyFont="1" applyBorder="1" applyAlignment="1">
      <alignment horizontal="left" vertical="top" wrapText="1"/>
    </xf>
    <xf numFmtId="0" fontId="18" fillId="3" borderId="8" xfId="3" applyFont="1" applyFill="1" applyBorder="1" applyAlignment="1">
      <alignment horizontal="left" vertical="center" wrapText="1"/>
    </xf>
    <xf numFmtId="0" fontId="23" fillId="3" borderId="3" xfId="3" applyFont="1" applyBorder="1" applyAlignment="1">
      <alignment horizontal="left" vertical="center" wrapText="1"/>
    </xf>
    <xf numFmtId="0" fontId="40" fillId="3" borderId="0" xfId="3" applyFont="1" applyAlignment="1">
      <alignment vertical="center"/>
    </xf>
    <xf numFmtId="0" fontId="40" fillId="3" borderId="15" xfId="3" applyFont="1" applyBorder="1" applyAlignment="1">
      <alignment vertical="center"/>
    </xf>
    <xf numFmtId="0" fontId="17" fillId="0" borderId="0" xfId="0" applyFont="1" applyAlignment="1">
      <alignment vertical="center"/>
    </xf>
    <xf numFmtId="0" fontId="17" fillId="3" borderId="6" xfId="31" applyFont="1" applyBorder="1" applyAlignment="1">
      <alignment horizontal="left" vertical="top" wrapText="1"/>
    </xf>
    <xf numFmtId="0" fontId="32" fillId="0" borderId="15" xfId="0" applyFont="1" applyBorder="1" applyAlignment="1">
      <alignment wrapText="1"/>
    </xf>
    <xf numFmtId="0" fontId="30" fillId="0" borderId="15" xfId="0" applyFont="1" applyBorder="1" applyAlignment="1">
      <alignment vertical="center" wrapText="1"/>
    </xf>
    <xf numFmtId="0" fontId="30" fillId="0" borderId="15" xfId="0" applyFont="1" applyBorder="1" applyAlignment="1">
      <alignment horizontal="left" vertical="center" wrapText="1"/>
    </xf>
    <xf numFmtId="0" fontId="41" fillId="0" borderId="15" xfId="0" applyFont="1" applyBorder="1" applyAlignment="1">
      <alignment horizontal="left" vertical="center" wrapText="1"/>
    </xf>
    <xf numFmtId="0" fontId="42" fillId="0" borderId="15" xfId="0" applyFont="1" applyBorder="1" applyAlignment="1">
      <alignment horizontal="left" vertical="center" wrapText="1"/>
    </xf>
    <xf numFmtId="0" fontId="43" fillId="3" borderId="15" xfId="45" applyFont="1" applyBorder="1" applyAlignment="1" applyProtection="1">
      <alignment horizontal="left" vertical="center" wrapText="1"/>
    </xf>
    <xf numFmtId="0" fontId="30" fillId="3" borderId="15" xfId="0" applyFont="1" applyFill="1" applyBorder="1" applyAlignment="1">
      <alignment horizontal="left" vertical="center" wrapText="1"/>
    </xf>
    <xf numFmtId="0" fontId="23" fillId="3" borderId="15" xfId="0" applyFont="1" applyFill="1" applyBorder="1" applyAlignment="1">
      <alignment horizontal="left" vertical="center" wrapText="1"/>
    </xf>
    <xf numFmtId="0" fontId="23" fillId="3" borderId="15" xfId="3" applyFont="1" applyBorder="1" applyAlignment="1" applyProtection="1">
      <alignment horizontal="left" vertical="center" wrapText="1"/>
    </xf>
    <xf numFmtId="0" fontId="0" fillId="0" borderId="15" xfId="0" applyBorder="1" applyAlignment="1">
      <alignment horizontal="left" vertical="center"/>
    </xf>
    <xf numFmtId="0" fontId="23" fillId="3" borderId="15" xfId="0" applyFont="1" applyFill="1" applyBorder="1" applyAlignment="1">
      <alignment horizontal="left" vertical="center"/>
    </xf>
    <xf numFmtId="0" fontId="30" fillId="3" borderId="15" xfId="6" applyFont="1" applyBorder="1" applyAlignment="1">
      <alignment horizontal="left" vertical="center"/>
    </xf>
    <xf numFmtId="0" fontId="23" fillId="3" borderId="15" xfId="6" applyFont="1" applyBorder="1" applyAlignment="1">
      <alignment horizontal="left" vertical="center" wrapText="1"/>
    </xf>
    <xf numFmtId="0" fontId="30" fillId="0" borderId="15" xfId="0" applyFont="1" applyBorder="1" applyAlignment="1">
      <alignment horizontal="left" vertical="center"/>
    </xf>
    <xf numFmtId="0" fontId="0" fillId="3" borderId="15" xfId="0" applyFill="1" applyBorder="1" applyAlignment="1">
      <alignment horizontal="left" vertical="center"/>
    </xf>
    <xf numFmtId="0" fontId="33" fillId="3" borderId="15" xfId="4" applyFont="1" applyBorder="1" applyAlignment="1">
      <alignment horizontal="left" vertical="center" wrapText="1"/>
    </xf>
    <xf numFmtId="0" fontId="32" fillId="3" borderId="15" xfId="4" applyFont="1" applyBorder="1" applyAlignment="1">
      <alignment horizontal="left" vertical="center" wrapText="1"/>
    </xf>
    <xf numFmtId="0" fontId="30" fillId="3" borderId="15" xfId="4" applyFont="1" applyBorder="1" applyAlignment="1">
      <alignment horizontal="left" vertical="center" wrapText="1"/>
    </xf>
    <xf numFmtId="0" fontId="30" fillId="0" borderId="4" xfId="0" applyFont="1" applyBorder="1" applyAlignment="1">
      <alignment horizontal="left" vertical="center" wrapText="1"/>
    </xf>
    <xf numFmtId="0" fontId="23" fillId="0" borderId="5" xfId="0" applyFont="1" applyBorder="1" applyAlignment="1">
      <alignment horizontal="left" vertical="center" wrapText="1"/>
    </xf>
    <xf numFmtId="0" fontId="30" fillId="0" borderId="5" xfId="0" applyFont="1" applyBorder="1" applyAlignment="1">
      <alignment horizontal="left" vertical="center" wrapText="1"/>
    </xf>
    <xf numFmtId="0" fontId="23" fillId="0" borderId="15" xfId="0" applyFont="1" applyBorder="1" applyAlignment="1">
      <alignment horizontal="left" vertical="center" wrapText="1"/>
    </xf>
    <xf numFmtId="0" fontId="42" fillId="0" borderId="15" xfId="0" applyFont="1" applyBorder="1" applyAlignment="1">
      <alignment vertical="center" wrapText="1"/>
    </xf>
    <xf numFmtId="0" fontId="42" fillId="0" borderId="0" xfId="0" applyFont="1" applyAlignment="1">
      <alignment horizontal="left" vertical="center" wrapText="1"/>
    </xf>
    <xf numFmtId="0" fontId="41" fillId="0" borderId="15" xfId="0" applyFont="1" applyBorder="1" applyAlignment="1">
      <alignment wrapText="1"/>
    </xf>
    <xf numFmtId="0" fontId="23" fillId="0" borderId="3" xfId="0" applyFont="1" applyBorder="1" applyAlignment="1">
      <alignment horizontal="left" vertical="top" wrapText="1"/>
    </xf>
    <xf numFmtId="0" fontId="44" fillId="3" borderId="15" xfId="3" applyFont="1" applyFill="1" applyBorder="1" applyAlignment="1" applyProtection="1">
      <alignment horizontal="left" vertical="top" wrapText="1"/>
    </xf>
    <xf numFmtId="0" fontId="17" fillId="0" borderId="0" xfId="0" applyFont="1" applyAlignment="1">
      <alignment vertical="top"/>
    </xf>
    <xf numFmtId="0" fontId="23" fillId="3" borderId="15" xfId="0" applyFont="1" applyFill="1" applyBorder="1" applyAlignment="1">
      <alignment vertical="center" wrapText="1"/>
    </xf>
    <xf numFmtId="0" fontId="0" fillId="3" borderId="15" xfId="24" applyFont="1" applyBorder="1" applyAlignment="1">
      <alignment horizontal="left" vertical="top" wrapText="1"/>
    </xf>
    <xf numFmtId="0" fontId="44" fillId="3" borderId="15" xfId="3" applyFont="1" applyFill="1" applyBorder="1" applyAlignment="1">
      <alignment horizontal="left" vertical="top" wrapText="1"/>
    </xf>
    <xf numFmtId="0" fontId="0" fillId="3" borderId="15" xfId="26" applyFont="1" applyBorder="1" applyAlignment="1">
      <alignment horizontal="left" vertical="top" wrapText="1"/>
    </xf>
    <xf numFmtId="0" fontId="0" fillId="3" borderId="15" xfId="27" applyFont="1" applyBorder="1" applyAlignment="1">
      <alignment horizontal="left" vertical="top" wrapText="1"/>
    </xf>
    <xf numFmtId="0" fontId="32" fillId="3" borderId="3" xfId="0" applyFont="1" applyFill="1" applyBorder="1" applyAlignment="1">
      <alignment vertical="center"/>
    </xf>
    <xf numFmtId="0" fontId="12" fillId="0" borderId="3" xfId="0" applyFont="1" applyBorder="1" applyAlignment="1">
      <alignment vertical="center"/>
    </xf>
    <xf numFmtId="0" fontId="18" fillId="3" borderId="3" xfId="3" applyFont="1" applyBorder="1" applyAlignment="1">
      <alignment wrapText="1"/>
    </xf>
    <xf numFmtId="0" fontId="23" fillId="3" borderId="15" xfId="0" applyFont="1" applyFill="1" applyBorder="1" applyAlignment="1">
      <alignment wrapText="1"/>
    </xf>
    <xf numFmtId="0" fontId="31" fillId="3" borderId="15" xfId="3" applyFont="1" applyFill="1" applyBorder="1" applyAlignment="1">
      <alignment horizontal="left" vertical="top" wrapText="1"/>
    </xf>
    <xf numFmtId="0" fontId="0" fillId="3" borderId="15" xfId="32" applyFont="1" applyBorder="1" applyAlignment="1">
      <alignment horizontal="left" vertical="top" wrapText="1"/>
    </xf>
    <xf numFmtId="0" fontId="30" fillId="3" borderId="0" xfId="0" applyFont="1" applyFill="1" applyAlignment="1">
      <alignment wrapText="1"/>
    </xf>
    <xf numFmtId="0" fontId="31" fillId="3" borderId="0" xfId="3" applyFont="1" applyBorder="1" applyAlignment="1">
      <alignment horizontal="left" vertical="center" wrapText="1"/>
    </xf>
    <xf numFmtId="0" fontId="0" fillId="3" borderId="15" xfId="19" applyFont="1" applyBorder="1" applyAlignment="1">
      <alignment horizontal="left" vertical="top" wrapText="1"/>
    </xf>
    <xf numFmtId="0" fontId="0" fillId="3" borderId="15" xfId="33" applyFont="1" applyBorder="1" applyAlignment="1">
      <alignment horizontal="left" vertical="top" wrapText="1"/>
    </xf>
    <xf numFmtId="0" fontId="0" fillId="3" borderId="15" xfId="21" applyFont="1" applyBorder="1" applyAlignment="1">
      <alignment horizontal="left" vertical="top" wrapText="1"/>
    </xf>
    <xf numFmtId="0" fontId="23" fillId="0" borderId="15" xfId="0" applyFont="1" applyBorder="1" applyAlignment="1">
      <alignment horizontal="left" vertical="top" wrapText="1"/>
    </xf>
    <xf numFmtId="0" fontId="33" fillId="3" borderId="6" xfId="0" applyFont="1" applyFill="1" applyBorder="1" applyAlignment="1">
      <alignment horizontal="left" vertical="center" wrapText="1"/>
    </xf>
    <xf numFmtId="0" fontId="33" fillId="3" borderId="6" xfId="0" applyFont="1" applyFill="1" applyBorder="1" applyAlignment="1">
      <alignment vertical="center" wrapText="1"/>
    </xf>
    <xf numFmtId="0" fontId="30" fillId="0" borderId="6" xfId="0" applyFont="1" applyBorder="1" applyAlignment="1">
      <alignment horizontal="left" vertical="center" wrapText="1"/>
    </xf>
    <xf numFmtId="0" fontId="23" fillId="0" borderId="6" xfId="0" applyFont="1" applyBorder="1" applyAlignment="1">
      <alignment horizontal="left" vertical="center" wrapText="1"/>
    </xf>
    <xf numFmtId="0" fontId="32" fillId="3" borderId="3" xfId="0" applyFont="1" applyFill="1" applyBorder="1" applyAlignment="1" applyProtection="1">
      <alignment horizontal="left" vertical="center" wrapText="1"/>
      <protection locked="0"/>
    </xf>
    <xf numFmtId="0" fontId="31" fillId="3" borderId="3" xfId="3" applyFont="1" applyFill="1" applyBorder="1" applyAlignment="1">
      <alignment horizontal="left" vertical="center" wrapText="1"/>
    </xf>
    <xf numFmtId="0" fontId="31" fillId="3" borderId="3" xfId="3" applyFont="1" applyBorder="1" applyAlignment="1" applyProtection="1">
      <alignment horizontal="left" vertical="center" wrapText="1"/>
    </xf>
    <xf numFmtId="0" fontId="23" fillId="0" borderId="11" xfId="0" applyFont="1" applyBorder="1" applyAlignment="1">
      <alignment horizontal="left" vertical="center" wrapText="1"/>
    </xf>
    <xf numFmtId="0" fontId="28" fillId="3" borderId="6" xfId="0" applyFont="1" applyFill="1" applyBorder="1" applyAlignment="1">
      <alignment vertical="center" wrapText="1"/>
    </xf>
    <xf numFmtId="0" fontId="30" fillId="0" borderId="11" xfId="0" applyFont="1" applyBorder="1" applyAlignment="1">
      <alignment horizontal="left" vertical="center" wrapText="1"/>
    </xf>
    <xf numFmtId="0" fontId="31" fillId="3" borderId="13" xfId="3" applyFont="1" applyBorder="1" applyAlignment="1">
      <alignment horizontal="left" vertical="center" wrapText="1"/>
    </xf>
    <xf numFmtId="0" fontId="31" fillId="3" borderId="11" xfId="3" applyFont="1" applyBorder="1" applyAlignment="1">
      <alignment horizontal="left" vertical="center" wrapText="1"/>
    </xf>
    <xf numFmtId="0" fontId="23" fillId="0" borderId="17" xfId="0" applyFont="1" applyBorder="1" applyAlignment="1">
      <alignment horizontal="left" vertical="center" wrapText="1"/>
    </xf>
    <xf numFmtId="0" fontId="23" fillId="3" borderId="3" xfId="37" applyFont="1" applyBorder="1" applyAlignment="1">
      <alignment horizontal="center" wrapText="1"/>
    </xf>
    <xf numFmtId="0" fontId="43" fillId="3" borderId="17" xfId="45" applyFont="1" applyBorder="1" applyAlignment="1" applyProtection="1">
      <alignment horizontal="left" vertical="center" wrapText="1"/>
    </xf>
    <xf numFmtId="0" fontId="23" fillId="3" borderId="15" xfId="37" applyFont="1" applyBorder="1" applyAlignment="1">
      <alignment horizontal="center" wrapText="1"/>
    </xf>
    <xf numFmtId="0" fontId="32" fillId="3" borderId="4" xfId="0" applyFont="1" applyFill="1" applyBorder="1" applyAlignment="1">
      <alignment horizontal="left" vertical="center"/>
    </xf>
    <xf numFmtId="0" fontId="32" fillId="3" borderId="4" xfId="0" applyFont="1" applyFill="1" applyBorder="1" applyAlignment="1">
      <alignment horizontal="left" vertical="center" wrapText="1"/>
    </xf>
    <xf numFmtId="0" fontId="32" fillId="3" borderId="4" xfId="0" applyFont="1" applyFill="1" applyBorder="1" applyAlignment="1" applyProtection="1">
      <alignment horizontal="left" vertical="center" wrapText="1"/>
      <protection locked="0"/>
    </xf>
    <xf numFmtId="0" fontId="31" fillId="3" borderId="5" xfId="3" applyFont="1" applyBorder="1" applyAlignment="1">
      <alignment horizontal="left" vertical="center" wrapText="1"/>
    </xf>
    <xf numFmtId="0" fontId="23" fillId="3" borderId="0" xfId="37" applyFont="1" applyAlignment="1">
      <alignment horizontal="center" wrapText="1"/>
    </xf>
    <xf numFmtId="0" fontId="45" fillId="0" borderId="3" xfId="0" applyFont="1" applyBorder="1" applyAlignment="1">
      <alignment horizontal="left" vertical="center" wrapText="1"/>
    </xf>
    <xf numFmtId="0" fontId="0" fillId="0" borderId="0" xfId="0" applyAlignment="1">
      <alignment vertical="center"/>
    </xf>
    <xf numFmtId="0" fontId="46" fillId="0" borderId="0" xfId="0" applyFont="1"/>
    <xf numFmtId="0" fontId="47" fillId="0" borderId="0" xfId="0" applyFont="1" applyAlignment="1">
      <alignment wrapText="1"/>
    </xf>
    <xf numFmtId="0" fontId="47" fillId="0" borderId="0" xfId="0" applyFont="1"/>
    <xf numFmtId="0" fontId="2" fillId="0" borderId="4" xfId="0" applyFont="1" applyBorder="1" applyAlignment="1">
      <alignment horizontal="center" vertical="center" wrapText="1"/>
    </xf>
    <xf numFmtId="0" fontId="44" fillId="0" borderId="0" xfId="0" applyFont="1"/>
    <xf numFmtId="0" fontId="16" fillId="0" borderId="0" xfId="0" applyFont="1"/>
    <xf numFmtId="0" fontId="44" fillId="0" borderId="15" xfId="0" applyFont="1" applyBorder="1"/>
    <xf numFmtId="0" fontId="13" fillId="2" borderId="1" xfId="0" applyFont="1" applyFill="1" applyBorder="1" applyAlignment="1">
      <alignment horizontal="center" vertical="center" wrapText="1"/>
    </xf>
    <xf numFmtId="0" fontId="50" fillId="0" borderId="0" xfId="0" applyFont="1" applyAlignment="1">
      <alignment horizontal="center" wrapText="1"/>
    </xf>
    <xf numFmtId="0" fontId="50" fillId="0" borderId="0" xfId="0" applyFont="1" applyAlignment="1">
      <alignment horizontal="center"/>
    </xf>
    <xf numFmtId="0" fontId="50" fillId="0" borderId="0" xfId="0" applyFont="1" applyAlignment="1">
      <alignment wrapText="1"/>
    </xf>
    <xf numFmtId="0" fontId="50" fillId="0" borderId="0" xfId="0" applyFont="1"/>
    <xf numFmtId="0" fontId="51" fillId="2" borderId="2" xfId="0" applyFont="1" applyFill="1" applyBorder="1" applyAlignment="1">
      <alignment horizontal="center" vertical="center" wrapText="1"/>
    </xf>
    <xf numFmtId="0" fontId="53" fillId="0" borderId="0" xfId="0" applyFont="1" applyAlignment="1">
      <alignment wrapText="1"/>
    </xf>
    <xf numFmtId="0" fontId="51" fillId="2" borderId="1" xfId="0" applyFont="1" applyFill="1" applyBorder="1" applyAlignment="1">
      <alignment horizontal="center" vertical="center" wrapText="1"/>
    </xf>
    <xf numFmtId="0" fontId="52" fillId="0" borderId="15" xfId="0" applyFont="1" applyBorder="1" applyAlignment="1">
      <alignment wrapText="1"/>
    </xf>
    <xf numFmtId="0" fontId="50" fillId="0" borderId="15" xfId="0" applyFont="1" applyBorder="1" applyAlignment="1">
      <alignment horizontal="center" wrapText="1"/>
    </xf>
    <xf numFmtId="0" fontId="50" fillId="0" borderId="15" xfId="0" applyFont="1" applyBorder="1" applyAlignment="1">
      <alignment wrapText="1"/>
    </xf>
    <xf numFmtId="0" fontId="53" fillId="0" borderId="15" xfId="0" applyFont="1" applyBorder="1" applyAlignment="1">
      <alignment wrapText="1"/>
    </xf>
    <xf numFmtId="0" fontId="0" fillId="0" borderId="15" xfId="0" applyBorder="1" applyAlignment="1">
      <alignment wrapText="1"/>
    </xf>
    <xf numFmtId="0" fontId="49" fillId="0" borderId="0" xfId="0" applyFont="1"/>
    <xf numFmtId="0" fontId="8" fillId="3" borderId="0" xfId="0" applyFont="1" applyFill="1" applyAlignment="1">
      <alignment wrapText="1"/>
    </xf>
    <xf numFmtId="0" fontId="52" fillId="0" borderId="15" xfId="0" applyFont="1" applyBorder="1"/>
    <xf numFmtId="0" fontId="15" fillId="0" borderId="15" xfId="0" applyFont="1" applyBorder="1" applyAlignment="1">
      <alignment horizontal="center" vertical="center" wrapText="1"/>
    </xf>
    <xf numFmtId="0" fontId="44" fillId="0" borderId="0" xfId="0" applyFont="1" applyAlignment="1">
      <alignment horizontal="center" vertical="center"/>
    </xf>
    <xf numFmtId="0" fontId="58" fillId="3" borderId="4" xfId="0" applyFont="1" applyFill="1" applyBorder="1" applyAlignment="1">
      <alignment horizontal="center" vertical="center" wrapText="1"/>
    </xf>
    <xf numFmtId="0" fontId="52" fillId="0" borderId="15" xfId="0" applyFont="1" applyBorder="1" applyAlignment="1">
      <alignment horizontal="center" vertical="center" wrapText="1"/>
    </xf>
    <xf numFmtId="0" fontId="52" fillId="3" borderId="15" xfId="0" applyFont="1" applyFill="1" applyBorder="1" applyAlignment="1">
      <alignment horizontal="center" vertical="center" wrapText="1"/>
    </xf>
    <xf numFmtId="0" fontId="57" fillId="0" borderId="15" xfId="0" applyFont="1" applyBorder="1" applyAlignment="1">
      <alignment horizontal="center" vertical="center" wrapText="1"/>
    </xf>
    <xf numFmtId="0" fontId="57" fillId="0" borderId="0" xfId="0" applyFont="1" applyAlignment="1">
      <alignment horizontal="center" vertical="center"/>
    </xf>
    <xf numFmtId="0" fontId="57" fillId="3" borderId="15" xfId="0" applyFont="1" applyFill="1" applyBorder="1" applyAlignment="1">
      <alignment horizontal="center" vertical="center" wrapText="1"/>
    </xf>
    <xf numFmtId="0" fontId="49" fillId="0" borderId="15" xfId="0" applyFont="1" applyBorder="1" applyAlignment="1">
      <alignment wrapText="1"/>
    </xf>
    <xf numFmtId="0" fontId="59" fillId="0" borderId="15" xfId="0" applyFont="1" applyBorder="1" applyAlignment="1">
      <alignment horizontal="left" vertical="center" wrapText="1"/>
    </xf>
    <xf numFmtId="0" fontId="59" fillId="3" borderId="15" xfId="51" applyFont="1" applyBorder="1" applyAlignment="1">
      <alignment wrapText="1"/>
    </xf>
    <xf numFmtId="0" fontId="60" fillId="0" borderId="15" xfId="0" applyFont="1" applyBorder="1" applyAlignment="1">
      <alignment wrapText="1"/>
    </xf>
    <xf numFmtId="0" fontId="52" fillId="3" borderId="15" xfId="39" applyFont="1" applyBorder="1" applyAlignment="1">
      <alignment horizontal="center" vertical="center" wrapText="1"/>
    </xf>
    <xf numFmtId="0" fontId="62" fillId="3" borderId="15" xfId="3" applyFont="1" applyBorder="1" applyAlignment="1">
      <alignment horizontal="left" vertical="center" wrapText="1"/>
    </xf>
    <xf numFmtId="0" fontId="57" fillId="0" borderId="15" xfId="0" applyFont="1" applyBorder="1" applyAlignment="1">
      <alignment wrapText="1"/>
    </xf>
    <xf numFmtId="0" fontId="57" fillId="3" borderId="15" xfId="51" applyFont="1" applyBorder="1" applyAlignment="1">
      <alignment wrapText="1"/>
    </xf>
    <xf numFmtId="0" fontId="62" fillId="3" borderId="15" xfId="3" applyFont="1" applyFill="1" applyBorder="1" applyAlignment="1">
      <alignment horizontal="left" vertical="center" wrapText="1"/>
    </xf>
    <xf numFmtId="0" fontId="61" fillId="0" borderId="15" xfId="0" applyFont="1" applyBorder="1" applyAlignment="1">
      <alignment wrapText="1"/>
    </xf>
    <xf numFmtId="0" fontId="61" fillId="3" borderId="15" xfId="51" applyFont="1" applyBorder="1" applyAlignment="1">
      <alignment wrapText="1"/>
    </xf>
    <xf numFmtId="0" fontId="52" fillId="3" borderId="4" xfId="39" applyFont="1" applyBorder="1" applyAlignment="1">
      <alignment horizontal="center" vertical="center" wrapText="1"/>
    </xf>
    <xf numFmtId="0" fontId="52" fillId="0" borderId="4" xfId="0" applyFont="1" applyBorder="1" applyAlignment="1">
      <alignment horizontal="center" vertical="center" wrapText="1"/>
    </xf>
    <xf numFmtId="0" fontId="62" fillId="3" borderId="4" xfId="3" applyFont="1" applyFill="1" applyBorder="1" applyAlignment="1">
      <alignment horizontal="left" vertical="center" wrapText="1"/>
    </xf>
    <xf numFmtId="0" fontId="61" fillId="0" borderId="4" xfId="0" applyFont="1" applyBorder="1" applyAlignment="1">
      <alignment wrapText="1"/>
    </xf>
    <xf numFmtId="0" fontId="57" fillId="3" borderId="4" xfId="51" applyFont="1" applyBorder="1" applyAlignment="1">
      <alignment wrapText="1"/>
    </xf>
    <xf numFmtId="0" fontId="52" fillId="3" borderId="15" xfId="51" applyFont="1" applyBorder="1" applyAlignment="1">
      <alignment horizontal="center" vertical="top" wrapText="1"/>
    </xf>
    <xf numFmtId="0" fontId="52" fillId="0" borderId="15" xfId="0" applyFont="1" applyBorder="1" applyAlignment="1">
      <alignment horizontal="center" wrapText="1"/>
    </xf>
    <xf numFmtId="0" fontId="49" fillId="0" borderId="0" xfId="0" applyFont="1" applyAlignment="1">
      <alignment horizontal="center"/>
    </xf>
    <xf numFmtId="0" fontId="49" fillId="0" borderId="15" xfId="0" applyFont="1" applyBorder="1" applyAlignment="1">
      <alignment horizontal="center" vertical="center" wrapText="1"/>
    </xf>
    <xf numFmtId="0" fontId="49" fillId="0" borderId="15" xfId="0" applyFont="1" applyBorder="1"/>
    <xf numFmtId="0" fontId="53" fillId="0" borderId="15" xfId="0" applyFont="1" applyBorder="1" applyAlignment="1">
      <alignment horizontal="center" wrapText="1"/>
    </xf>
    <xf numFmtId="0" fontId="53" fillId="0" borderId="15" xfId="0" applyFont="1" applyBorder="1" applyAlignment="1">
      <alignment horizontal="center" vertical="center" wrapText="1"/>
    </xf>
    <xf numFmtId="0" fontId="57" fillId="0" borderId="0" xfId="0" applyFont="1"/>
    <xf numFmtId="0" fontId="15" fillId="0" borderId="15" xfId="0" applyFont="1" applyBorder="1" applyAlignment="1">
      <alignment vertical="center" wrapText="1"/>
    </xf>
    <xf numFmtId="0" fontId="53" fillId="3" borderId="0" xfId="0" applyFont="1" applyFill="1" applyAlignment="1">
      <alignment wrapText="1"/>
    </xf>
    <xf numFmtId="0" fontId="59" fillId="3" borderId="15" xfId="51" applyFont="1" applyBorder="1" applyAlignment="1">
      <alignment horizontal="center" vertical="center" wrapText="1"/>
    </xf>
    <xf numFmtId="0" fontId="59" fillId="3" borderId="4" xfId="51" applyFont="1" applyBorder="1" applyAlignment="1">
      <alignment horizontal="center" vertical="center" wrapText="1"/>
    </xf>
    <xf numFmtId="0" fontId="59" fillId="3" borderId="15" xfId="39" applyFont="1" applyBorder="1" applyAlignment="1">
      <alignment horizontal="left" vertical="center" wrapText="1"/>
    </xf>
    <xf numFmtId="0" fontId="59" fillId="3" borderId="4" xfId="39" applyFont="1" applyBorder="1" applyAlignment="1">
      <alignment horizontal="left" vertical="center" wrapText="1"/>
    </xf>
    <xf numFmtId="0" fontId="52" fillId="3" borderId="15" xfId="51" applyFont="1" applyBorder="1" applyAlignment="1">
      <alignment vertical="top" wrapText="1"/>
    </xf>
    <xf numFmtId="0" fontId="52" fillId="0" borderId="15" xfId="0" applyFont="1" applyBorder="1" applyAlignment="1">
      <alignment vertical="top" wrapText="1"/>
    </xf>
    <xf numFmtId="0" fontId="53" fillId="0" borderId="15" xfId="0" applyFont="1" applyBorder="1" applyAlignment="1">
      <alignment vertical="top" wrapText="1"/>
    </xf>
    <xf numFmtId="0" fontId="52" fillId="3" borderId="15" xfId="39" applyFont="1" applyBorder="1" applyAlignment="1">
      <alignment vertical="top" wrapText="1"/>
    </xf>
    <xf numFmtId="0" fontId="52" fillId="3" borderId="4" xfId="39" applyFont="1" applyBorder="1" applyAlignment="1">
      <alignment vertical="top" wrapText="1"/>
    </xf>
    <xf numFmtId="0" fontId="53" fillId="0" borderId="0" xfId="0" applyFont="1" applyAlignment="1">
      <alignment vertical="top" wrapText="1"/>
    </xf>
    <xf numFmtId="0" fontId="52" fillId="3" borderId="15" xfId="0" applyFont="1" applyFill="1" applyBorder="1" applyAlignment="1">
      <alignment vertical="top" wrapText="1"/>
    </xf>
    <xf numFmtId="0" fontId="63" fillId="0" borderId="19" xfId="0" applyFont="1" applyBorder="1"/>
    <xf numFmtId="0" fontId="64" fillId="0" borderId="19" xfId="0" applyFont="1" applyBorder="1" applyAlignment="1">
      <alignment wrapText="1"/>
    </xf>
    <xf numFmtId="0" fontId="3" fillId="3" borderId="15" xfId="1" applyFill="1" applyBorder="1" applyAlignment="1">
      <alignment horizontal="left" vertical="center" wrapText="1"/>
    </xf>
    <xf numFmtId="0" fontId="14" fillId="3" borderId="0" xfId="0" applyFont="1" applyFill="1" applyAlignment="1">
      <alignment horizontal="center" vertical="center" wrapText="1"/>
    </xf>
    <xf numFmtId="0" fontId="15" fillId="3" borderId="15" xfId="39" applyFont="1" applyBorder="1" applyAlignment="1">
      <alignment horizontal="center" vertical="center" wrapText="1"/>
    </xf>
    <xf numFmtId="0" fontId="15" fillId="0" borderId="15" xfId="0" applyFont="1" applyBorder="1" applyAlignment="1">
      <alignment horizontal="center" wrapText="1"/>
    </xf>
    <xf numFmtId="0" fontId="15" fillId="3" borderId="15" xfId="51" applyFont="1" applyBorder="1" applyAlignment="1">
      <alignment horizontal="center" wrapText="1"/>
    </xf>
    <xf numFmtId="0" fontId="15" fillId="0" borderId="0" xfId="0" applyFont="1"/>
    <xf numFmtId="0" fontId="15" fillId="0" borderId="21" xfId="0" applyFont="1" applyBorder="1"/>
    <xf numFmtId="0" fontId="15" fillId="0" borderId="21" xfId="0" applyFont="1" applyBorder="1" applyAlignment="1">
      <alignment wrapText="1"/>
    </xf>
    <xf numFmtId="0" fontId="15" fillId="0" borderId="0" xfId="0" applyFont="1" applyAlignment="1">
      <alignment wrapText="1"/>
    </xf>
    <xf numFmtId="0" fontId="65" fillId="3" borderId="21" xfId="3" applyFont="1" applyFill="1" applyBorder="1" applyAlignment="1">
      <alignment horizontal="left" vertical="center" wrapText="1"/>
    </xf>
    <xf numFmtId="0" fontId="15" fillId="3" borderId="0" xfId="51" applyFont="1" applyAlignment="1">
      <alignment wrapText="1"/>
    </xf>
    <xf numFmtId="0" fontId="15" fillId="3" borderId="15" xfId="39" applyFont="1" applyBorder="1" applyAlignment="1">
      <alignment horizontal="center" vertical="top" wrapText="1"/>
    </xf>
    <xf numFmtId="0" fontId="15" fillId="3" borderId="16" xfId="39" applyFont="1" applyBorder="1" applyAlignment="1">
      <alignment horizontal="center" vertical="center" wrapText="1"/>
    </xf>
    <xf numFmtId="0" fontId="65" fillId="3" borderId="15" xfId="3" applyFont="1" applyFill="1" applyBorder="1" applyAlignment="1">
      <alignment horizontal="center" vertical="center" wrapText="1"/>
    </xf>
    <xf numFmtId="0" fontId="15" fillId="0" borderId="16" xfId="0" applyFont="1" applyBorder="1" applyAlignment="1">
      <alignment horizontal="center"/>
    </xf>
    <xf numFmtId="0" fontId="15" fillId="0" borderId="15" xfId="0" applyFont="1" applyBorder="1" applyAlignment="1">
      <alignment horizontal="center"/>
    </xf>
    <xf numFmtId="0" fontId="15" fillId="0" borderId="0" xfId="0" applyFont="1" applyAlignment="1">
      <alignment horizontal="center" vertical="center"/>
    </xf>
    <xf numFmtId="0" fontId="0" fillId="0" borderId="15" xfId="0" applyBorder="1" applyAlignment="1">
      <alignment horizontal="center"/>
    </xf>
    <xf numFmtId="0" fontId="20" fillId="3" borderId="15" xfId="0" applyFont="1" applyFill="1" applyBorder="1" applyAlignment="1">
      <alignment horizontal="center" vertical="center" wrapText="1"/>
    </xf>
    <xf numFmtId="0" fontId="44" fillId="3" borderId="4" xfId="0" applyFont="1" applyFill="1" applyBorder="1" applyAlignment="1">
      <alignment horizontal="center" vertical="center" wrapText="1"/>
    </xf>
    <xf numFmtId="0" fontId="15" fillId="0" borderId="15" xfId="0" applyFont="1" applyBorder="1" applyAlignment="1">
      <alignment horizontal="center" vertical="center"/>
    </xf>
    <xf numFmtId="0" fontId="15" fillId="0" borderId="15" xfId="0" applyFont="1" applyBorder="1" applyAlignment="1">
      <alignment horizontal="left" vertical="center"/>
    </xf>
    <xf numFmtId="0" fontId="0" fillId="0" borderId="15" xfId="0" applyBorder="1" applyAlignment="1">
      <alignment horizontal="center" wrapText="1"/>
    </xf>
    <xf numFmtId="0" fontId="7" fillId="0" borderId="22" xfId="0" applyFont="1" applyBorder="1" applyAlignment="1">
      <alignment horizontal="center"/>
    </xf>
    <xf numFmtId="49" fontId="7" fillId="0" borderId="22" xfId="0" applyNumberFormat="1" applyFont="1" applyBorder="1" applyAlignment="1">
      <alignment horizontal="center" wrapText="1"/>
    </xf>
    <xf numFmtId="49" fontId="7" fillId="0" borderId="22" xfId="0" applyNumberFormat="1" applyFont="1" applyBorder="1" applyAlignment="1">
      <alignment horizontal="center"/>
    </xf>
    <xf numFmtId="49" fontId="68" fillId="0" borderId="22" xfId="0" applyNumberFormat="1" applyFont="1" applyBorder="1" applyAlignment="1">
      <alignment horizontal="center"/>
    </xf>
    <xf numFmtId="0" fontId="15" fillId="0" borderId="15" xfId="0" applyFont="1" applyBorder="1" applyAlignment="1">
      <alignment wrapText="1"/>
    </xf>
    <xf numFmtId="0" fontId="3" fillId="3" borderId="15" xfId="3" applyBorder="1" applyAlignment="1">
      <alignment wrapText="1"/>
    </xf>
    <xf numFmtId="0" fontId="0" fillId="3" borderId="0" xfId="0" applyFill="1" applyAlignment="1">
      <alignment wrapText="1"/>
    </xf>
    <xf numFmtId="0" fontId="15" fillId="3" borderId="15" xfId="51" applyFont="1" applyBorder="1" applyAlignment="1">
      <alignment horizontal="center" vertical="center" wrapText="1"/>
    </xf>
    <xf numFmtId="0" fontId="65" fillId="3" borderId="15" xfId="3" applyFont="1" applyBorder="1" applyAlignment="1">
      <alignment horizontal="center" vertical="center" wrapText="1"/>
    </xf>
    <xf numFmtId="0" fontId="15" fillId="3" borderId="15" xfId="65" applyFont="1" applyBorder="1" applyAlignment="1">
      <alignment horizontal="center" vertical="center" wrapText="1"/>
    </xf>
    <xf numFmtId="0" fontId="95" fillId="3" borderId="15" xfId="143" applyBorder="1" applyAlignment="1">
      <alignment wrapText="1"/>
    </xf>
    <xf numFmtId="0" fontId="13" fillId="0" borderId="15" xfId="0" applyFont="1" applyBorder="1" applyAlignment="1">
      <alignment horizontal="center" vertical="center" wrapText="1"/>
    </xf>
    <xf numFmtId="0" fontId="0" fillId="0" borderId="38" xfId="0" applyBorder="1" applyAlignment="1">
      <alignment wrapText="1"/>
    </xf>
    <xf numFmtId="0" fontId="8" fillId="0" borderId="15" xfId="0" applyFont="1" applyBorder="1" applyAlignment="1">
      <alignment horizontal="center" wrapText="1"/>
    </xf>
    <xf numFmtId="0" fontId="8" fillId="0" borderId="15" xfId="0" applyFont="1" applyBorder="1" applyAlignment="1">
      <alignment horizontal="center"/>
    </xf>
    <xf numFmtId="0" fontId="8" fillId="0" borderId="15" xfId="0" applyFont="1" applyBorder="1" applyAlignment="1">
      <alignment wrapText="1"/>
    </xf>
    <xf numFmtId="0" fontId="0" fillId="3" borderId="15" xfId="0" applyFill="1" applyBorder="1" applyAlignment="1">
      <alignment wrapText="1"/>
    </xf>
    <xf numFmtId="0" fontId="44" fillId="3" borderId="0" xfId="47" applyFont="1"/>
    <xf numFmtId="0" fontId="44" fillId="0" borderId="15" xfId="0" applyFont="1" applyBorder="1" applyAlignment="1">
      <alignment wrapText="1"/>
    </xf>
    <xf numFmtId="0" fontId="15" fillId="0" borderId="15" xfId="0" applyFont="1" applyBorder="1"/>
    <xf numFmtId="0" fontId="8" fillId="0" borderId="15" xfId="0" applyFont="1" applyBorder="1" applyAlignment="1">
      <alignment horizontal="left"/>
    </xf>
    <xf numFmtId="0" fontId="15" fillId="0" borderId="15" xfId="0" applyFont="1" applyBorder="1" applyAlignment="1">
      <alignment horizontal="left"/>
    </xf>
    <xf numFmtId="0" fontId="8" fillId="0" borderId="15" xfId="0" applyFont="1" applyBorder="1"/>
    <xf numFmtId="0" fontId="8" fillId="0" borderId="15" xfId="0" applyFont="1" applyBorder="1" applyAlignment="1">
      <alignment horizontal="left" vertical="center"/>
    </xf>
    <xf numFmtId="0" fontId="8" fillId="0" borderId="4" xfId="0" applyFont="1" applyBorder="1" applyAlignment="1">
      <alignment horizontal="center"/>
    </xf>
    <xf numFmtId="0" fontId="5" fillId="3" borderId="0" xfId="47" applyAlignment="1">
      <alignment horizontal="center"/>
    </xf>
    <xf numFmtId="0" fontId="8" fillId="0" borderId="4" xfId="0" applyFont="1" applyBorder="1"/>
    <xf numFmtId="0" fontId="14" fillId="0" borderId="15" xfId="0" applyFont="1" applyBorder="1" applyAlignment="1">
      <alignment horizontal="center" vertical="center"/>
    </xf>
    <xf numFmtId="0" fontId="8" fillId="0" borderId="4" xfId="0" applyFont="1" applyBorder="1" applyAlignment="1">
      <alignment horizontal="left"/>
    </xf>
    <xf numFmtId="0" fontId="0" fillId="0" borderId="0" xfId="0" applyAlignment="1">
      <alignment horizontal="center" wrapText="1"/>
    </xf>
    <xf numFmtId="0" fontId="119" fillId="0" borderId="15" xfId="0" applyFont="1" applyBorder="1" applyAlignment="1">
      <alignment horizontal="center" vertical="center" wrapText="1"/>
    </xf>
    <xf numFmtId="0" fontId="8" fillId="0" borderId="4" xfId="0" applyFont="1" applyBorder="1" applyAlignment="1">
      <alignment horizontal="center" vertical="center"/>
    </xf>
    <xf numFmtId="0" fontId="0" fillId="3" borderId="0" xfId="47" applyFont="1" applyAlignment="1">
      <alignment horizontal="left" wrapText="1"/>
    </xf>
    <xf numFmtId="0" fontId="0" fillId="3" borderId="0" xfId="47" applyFont="1" applyAlignment="1">
      <alignment horizontal="left"/>
    </xf>
    <xf numFmtId="0" fontId="15" fillId="3" borderId="4" xfId="231" applyFont="1" applyBorder="1" applyAlignment="1">
      <alignment horizontal="center" vertical="center" wrapText="1"/>
    </xf>
    <xf numFmtId="0" fontId="15" fillId="3" borderId="15" xfId="231" applyFont="1" applyBorder="1" applyAlignment="1">
      <alignment horizontal="center" vertical="center" wrapText="1"/>
    </xf>
    <xf numFmtId="0" fontId="0" fillId="0" borderId="4" xfId="0" applyBorder="1"/>
    <xf numFmtId="0" fontId="0" fillId="0" borderId="4" xfId="0" applyBorder="1" applyAlignment="1">
      <alignment horizontal="center"/>
    </xf>
    <xf numFmtId="0" fontId="0" fillId="0" borderId="4" xfId="0" applyBorder="1" applyAlignment="1">
      <alignment horizontal="center" vertical="center"/>
    </xf>
    <xf numFmtId="0" fontId="0" fillId="0" borderId="39" xfId="0" applyBorder="1"/>
    <xf numFmtId="0" fontId="8" fillId="0" borderId="39" xfId="0" applyFont="1" applyBorder="1" applyAlignment="1">
      <alignment wrapText="1"/>
    </xf>
    <xf numFmtId="0" fontId="14" fillId="0" borderId="4" xfId="0" applyFont="1" applyBorder="1" applyAlignment="1">
      <alignment horizontal="center" vertical="center" wrapText="1"/>
    </xf>
    <xf numFmtId="0" fontId="15" fillId="0" borderId="4" xfId="0" applyFont="1" applyBorder="1"/>
    <xf numFmtId="0" fontId="15" fillId="0" borderId="4" xfId="0" applyFont="1" applyBorder="1" applyAlignment="1">
      <alignment horizontal="left"/>
    </xf>
    <xf numFmtId="0" fontId="44" fillId="0" borderId="4" xfId="0" applyFont="1" applyBorder="1"/>
    <xf numFmtId="0" fontId="15" fillId="0" borderId="4" xfId="0" applyFont="1" applyBorder="1" applyAlignment="1">
      <alignment horizontal="center"/>
    </xf>
    <xf numFmtId="0" fontId="120" fillId="0" borderId="15" xfId="0" applyFont="1" applyBorder="1" applyAlignment="1">
      <alignment horizontal="left" vertical="center" wrapText="1"/>
    </xf>
    <xf numFmtId="0" fontId="15" fillId="0" borderId="40" xfId="0" applyFont="1" applyBorder="1"/>
    <xf numFmtId="0" fontId="15" fillId="0" borderId="40" xfId="0" applyFont="1" applyBorder="1" applyAlignment="1">
      <alignment horizontal="center"/>
    </xf>
    <xf numFmtId="0" fontId="15" fillId="0" borderId="40" xfId="0" applyFont="1" applyBorder="1" applyAlignment="1">
      <alignment horizontal="center" vertical="center"/>
    </xf>
    <xf numFmtId="0" fontId="126" fillId="0" borderId="15" xfId="0" applyFont="1" applyBorder="1" applyAlignment="1">
      <alignment horizontal="left"/>
    </xf>
    <xf numFmtId="0" fontId="128" fillId="3" borderId="15" xfId="3" applyFont="1" applyBorder="1"/>
    <xf numFmtId="0" fontId="44" fillId="0" borderId="4" xfId="0" applyFont="1" applyBorder="1" applyAlignment="1">
      <alignment horizontal="center"/>
    </xf>
    <xf numFmtId="0" fontId="44" fillId="0" borderId="15" xfId="0" applyFont="1" applyBorder="1" applyAlignment="1">
      <alignment horizontal="center"/>
    </xf>
    <xf numFmtId="0" fontId="44" fillId="0" borderId="15" xfId="0" applyFont="1" applyBorder="1" applyAlignment="1">
      <alignment horizontal="center" vertical="center"/>
    </xf>
    <xf numFmtId="0" fontId="123" fillId="0" borderId="15" xfId="0" applyFont="1" applyBorder="1" applyAlignment="1">
      <alignment horizontal="center" vertical="center" wrapText="1"/>
    </xf>
    <xf numFmtId="0" fontId="130" fillId="0" borderId="15" xfId="0" applyFont="1" applyBorder="1" applyAlignment="1">
      <alignment horizontal="center" vertical="center" wrapText="1"/>
    </xf>
    <xf numFmtId="0" fontId="15" fillId="0" borderId="0" xfId="0" applyFont="1" applyAlignment="1">
      <alignment horizontal="left" vertical="center"/>
    </xf>
    <xf numFmtId="0" fontId="65" fillId="3" borderId="0" xfId="3" applyFont="1"/>
    <xf numFmtId="0" fontId="15" fillId="0" borderId="40" xfId="0" applyFont="1" applyBorder="1" applyAlignment="1">
      <alignment horizontal="left"/>
    </xf>
    <xf numFmtId="0" fontId="15" fillId="0" borderId="40" xfId="0" applyFont="1" applyBorder="1" applyAlignment="1">
      <alignment horizontal="center" vertical="center" wrapText="1"/>
    </xf>
    <xf numFmtId="0" fontId="15" fillId="0" borderId="40" xfId="0" applyFont="1" applyBorder="1" applyAlignment="1">
      <alignment wrapText="1"/>
    </xf>
    <xf numFmtId="0" fontId="8" fillId="0" borderId="40" xfId="0" applyFont="1" applyBorder="1" applyAlignment="1">
      <alignment horizontal="left"/>
    </xf>
    <xf numFmtId="0" fontId="8" fillId="0" borderId="40" xfId="0" applyFont="1" applyBorder="1"/>
    <xf numFmtId="0" fontId="8" fillId="0" borderId="40" xfId="0" applyFont="1" applyBorder="1" applyAlignment="1">
      <alignment horizontal="left" vertical="center"/>
    </xf>
    <xf numFmtId="0" fontId="120" fillId="0" borderId="40" xfId="0" applyFont="1" applyBorder="1" applyAlignment="1">
      <alignment horizontal="left" vertical="center" wrapText="1"/>
    </xf>
    <xf numFmtId="49" fontId="15" fillId="0" borderId="15" xfId="0" applyNumberFormat="1" applyFont="1" applyBorder="1" applyAlignment="1">
      <alignment horizontal="left" vertical="center" wrapText="1"/>
    </xf>
    <xf numFmtId="0" fontId="15" fillId="3" borderId="15" xfId="0" applyFont="1" applyFill="1" applyBorder="1" applyAlignment="1">
      <alignment horizontal="left"/>
    </xf>
    <xf numFmtId="0" fontId="15" fillId="0" borderId="15" xfId="0" applyFont="1" applyBorder="1" applyAlignment="1">
      <alignment horizontal="right" vertical="center" wrapText="1"/>
    </xf>
    <xf numFmtId="0" fontId="15" fillId="0" borderId="15" xfId="0" applyFont="1" applyBorder="1" applyAlignment="1">
      <alignment horizontal="right"/>
    </xf>
    <xf numFmtId="0" fontId="65" fillId="3" borderId="15" xfId="3" applyFont="1" applyBorder="1" applyAlignment="1">
      <alignment horizontal="right"/>
    </xf>
    <xf numFmtId="0" fontId="15" fillId="0" borderId="15" xfId="0" applyFont="1" applyBorder="1" applyAlignment="1">
      <alignment horizontal="left" wrapText="1"/>
    </xf>
    <xf numFmtId="0" fontId="15" fillId="0" borderId="15" xfId="0" applyFont="1" applyBorder="1" applyAlignment="1">
      <alignment horizontal="left" vertical="center" wrapText="1"/>
    </xf>
    <xf numFmtId="0" fontId="3" fillId="0" borderId="15" xfId="1" applyBorder="1"/>
    <xf numFmtId="0" fontId="3" fillId="3" borderId="0" xfId="1" applyFill="1" applyBorder="1"/>
    <xf numFmtId="0" fontId="3" fillId="0" borderId="4" xfId="1" applyBorder="1" applyAlignment="1">
      <alignment horizontal="center" vertical="center" wrapText="1"/>
    </xf>
    <xf numFmtId="0" fontId="51" fillId="2" borderId="39" xfId="0" applyFont="1" applyFill="1" applyBorder="1" applyAlignment="1">
      <alignment horizontal="center" vertical="center" wrapText="1"/>
    </xf>
    <xf numFmtId="0" fontId="15" fillId="0" borderId="39" xfId="0" applyFont="1" applyBorder="1" applyAlignment="1">
      <alignment horizontal="right"/>
    </xf>
    <xf numFmtId="0" fontId="15" fillId="0" borderId="39" xfId="0" applyFont="1" applyBorder="1" applyAlignment="1">
      <alignment horizontal="center"/>
    </xf>
    <xf numFmtId="0" fontId="8" fillId="0" borderId="39" xfId="0" applyFont="1" applyBorder="1" applyAlignment="1">
      <alignment horizontal="left"/>
    </xf>
    <xf numFmtId="0" fontId="15" fillId="0" borderId="39" xfId="0" applyFont="1" applyBorder="1" applyAlignment="1">
      <alignment horizontal="center" vertical="center" wrapText="1"/>
    </xf>
    <xf numFmtId="0" fontId="51" fillId="2" borderId="15" xfId="0" applyFont="1" applyFill="1" applyBorder="1" applyAlignment="1">
      <alignment horizontal="center" vertical="center" wrapText="1"/>
    </xf>
    <xf numFmtId="0" fontId="131" fillId="0" borderId="0" xfId="0" applyFont="1"/>
    <xf numFmtId="0" fontId="48" fillId="0" borderId="41" xfId="0" applyFont="1" applyBorder="1" applyAlignment="1">
      <alignment vertical="center" wrapText="1"/>
    </xf>
    <xf numFmtId="0" fontId="48" fillId="0" borderId="42" xfId="0" applyFont="1" applyBorder="1" applyAlignment="1">
      <alignment vertical="center" wrapText="1"/>
    </xf>
    <xf numFmtId="0" fontId="132" fillId="0" borderId="0" xfId="0" applyFont="1"/>
    <xf numFmtId="0" fontId="0" fillId="0" borderId="0" xfId="0" applyAlignment="1">
      <alignment horizontal="right" vertical="center" wrapText="1"/>
    </xf>
    <xf numFmtId="14" fontId="0" fillId="0" borderId="0" xfId="0" applyNumberFormat="1" applyAlignment="1">
      <alignment horizontal="left" vertical="center"/>
    </xf>
    <xf numFmtId="0" fontId="133" fillId="0" borderId="0" xfId="0" applyFont="1"/>
    <xf numFmtId="0" fontId="131" fillId="0" borderId="0" xfId="0" applyFont="1" applyAlignment="1">
      <alignment wrapText="1"/>
    </xf>
    <xf numFmtId="0" fontId="135" fillId="2" borderId="2" xfId="0" applyFont="1" applyFill="1" applyBorder="1" applyAlignment="1">
      <alignment horizontal="center" vertical="center" wrapText="1"/>
    </xf>
    <xf numFmtId="0" fontId="135" fillId="2" borderId="1" xfId="0" applyFont="1" applyFill="1" applyBorder="1" applyAlignment="1">
      <alignment horizontal="center" vertical="center" wrapText="1"/>
    </xf>
    <xf numFmtId="0" fontId="131" fillId="0" borderId="15" xfId="0" applyFont="1" applyBorder="1"/>
    <xf numFmtId="0" fontId="131" fillId="0" borderId="15" xfId="0" applyFont="1" applyBorder="1" applyAlignment="1">
      <alignment horizontal="center"/>
    </xf>
    <xf numFmtId="0" fontId="131" fillId="68" borderId="15" xfId="0" applyFont="1" applyFill="1" applyBorder="1"/>
    <xf numFmtId="0" fontId="136" fillId="0" borderId="15" xfId="0" applyFont="1" applyBorder="1"/>
    <xf numFmtId="0" fontId="131" fillId="71" borderId="15" xfId="0" applyFont="1" applyFill="1" applyBorder="1"/>
    <xf numFmtId="0" fontId="131" fillId="69" borderId="15" xfId="0" applyFont="1" applyFill="1" applyBorder="1"/>
    <xf numFmtId="0" fontId="131" fillId="70" borderId="15" xfId="0" applyFont="1" applyFill="1" applyBorder="1"/>
    <xf numFmtId="0" fontId="3" fillId="0" borderId="15" xfId="1" applyBorder="1" applyAlignment="1">
      <alignment wrapText="1"/>
    </xf>
    <xf numFmtId="0" fontId="135" fillId="2" borderId="15" xfId="0" applyFont="1" applyFill="1" applyBorder="1" applyAlignment="1">
      <alignment horizontal="center" vertical="center" wrapText="1"/>
    </xf>
    <xf numFmtId="0" fontId="131" fillId="0" borderId="15" xfId="0" applyFont="1" applyBorder="1" applyAlignment="1">
      <alignment horizontal="left" wrapText="1"/>
    </xf>
    <xf numFmtId="0" fontId="131" fillId="0" borderId="15" xfId="0" applyFont="1" applyBorder="1" applyAlignment="1">
      <alignment wrapText="1"/>
    </xf>
    <xf numFmtId="0" fontId="134" fillId="0" borderId="15" xfId="0" applyFont="1" applyBorder="1" applyAlignment="1">
      <alignment wrapText="1"/>
    </xf>
    <xf numFmtId="0" fontId="134" fillId="0" borderId="15" xfId="0" applyFont="1" applyBorder="1"/>
    <xf numFmtId="0" fontId="138" fillId="0" borderId="0" xfId="0" applyFont="1"/>
    <xf numFmtId="0" fontId="137" fillId="5" borderId="15" xfId="0" applyFont="1" applyFill="1" applyBorder="1" applyAlignment="1">
      <alignment wrapText="1"/>
    </xf>
    <xf numFmtId="0" fontId="131" fillId="0" borderId="15" xfId="0" applyFont="1" applyBorder="1" applyAlignment="1">
      <alignment horizontal="left"/>
    </xf>
    <xf numFmtId="0" fontId="134" fillId="3" borderId="15" xfId="0" applyFont="1" applyFill="1" applyBorder="1" applyAlignment="1">
      <alignment wrapText="1"/>
    </xf>
    <xf numFmtId="0" fontId="134" fillId="3" borderId="15" xfId="222" applyFont="1" applyBorder="1" applyAlignment="1">
      <alignment wrapText="1"/>
    </xf>
    <xf numFmtId="0" fontId="131" fillId="3" borderId="15" xfId="51" applyFont="1" applyBorder="1" applyAlignment="1">
      <alignment wrapText="1"/>
    </xf>
    <xf numFmtId="0" fontId="131" fillId="3" borderId="15" xfId="51" applyFont="1" applyBorder="1"/>
    <xf numFmtId="0" fontId="131" fillId="3" borderId="15" xfId="56" applyFont="1" applyBorder="1" applyAlignment="1">
      <alignment wrapText="1"/>
    </xf>
    <xf numFmtId="0" fontId="134" fillId="3" borderId="15" xfId="56" applyFont="1" applyBorder="1" applyAlignment="1">
      <alignment wrapText="1"/>
    </xf>
    <xf numFmtId="0" fontId="131" fillId="0" borderId="39" xfId="0" applyFont="1" applyBorder="1" applyAlignment="1">
      <alignment horizontal="center"/>
    </xf>
    <xf numFmtId="0" fontId="134" fillId="0" borderId="39" xfId="0" applyFont="1" applyBorder="1" applyAlignment="1">
      <alignment horizontal="center" wrapText="1"/>
    </xf>
    <xf numFmtId="0" fontId="134" fillId="0" borderId="39" xfId="0" applyFont="1" applyBorder="1" applyAlignment="1">
      <alignment wrapText="1"/>
    </xf>
    <xf numFmtId="0" fontId="131" fillId="3" borderId="39" xfId="47" applyFont="1" applyBorder="1" applyAlignment="1">
      <alignment horizontal="left" wrapText="1"/>
    </xf>
    <xf numFmtId="0" fontId="131" fillId="0" borderId="39" xfId="0" applyFont="1" applyBorder="1" applyAlignment="1">
      <alignment wrapText="1"/>
    </xf>
    <xf numFmtId="14" fontId="134" fillId="0" borderId="39" xfId="0" applyNumberFormat="1" applyFont="1" applyBorder="1" applyAlignment="1">
      <alignment wrapText="1"/>
    </xf>
    <xf numFmtId="0" fontId="131" fillId="0" borderId="39" xfId="0" applyFont="1" applyBorder="1" applyAlignment="1">
      <alignment horizontal="left" wrapText="1"/>
    </xf>
    <xf numFmtId="0" fontId="131" fillId="3" borderId="39" xfId="0" applyFont="1" applyFill="1" applyBorder="1"/>
    <xf numFmtId="0" fontId="131" fillId="0" borderId="39" xfId="0" applyFont="1" applyBorder="1"/>
    <xf numFmtId="0" fontId="3" fillId="0" borderId="39" xfId="1" applyBorder="1"/>
    <xf numFmtId="0" fontId="131" fillId="68" borderId="39" xfId="0" applyFont="1" applyFill="1" applyBorder="1"/>
    <xf numFmtId="0" fontId="131" fillId="71" borderId="39" xfId="0" applyFont="1" applyFill="1" applyBorder="1"/>
    <xf numFmtId="0" fontId="44" fillId="0" borderId="39" xfId="0" applyFont="1" applyBorder="1"/>
    <xf numFmtId="0" fontId="141" fillId="0" borderId="15" xfId="0" applyFont="1" applyBorder="1"/>
    <xf numFmtId="0" fontId="142" fillId="0" borderId="15" xfId="0" applyFont="1" applyBorder="1"/>
    <xf numFmtId="0" fontId="131" fillId="0" borderId="43" xfId="0" applyFont="1" applyBorder="1"/>
    <xf numFmtId="0" fontId="142" fillId="0" borderId="15" xfId="0" applyFont="1" applyBorder="1" applyAlignment="1">
      <alignment horizontal="center"/>
    </xf>
    <xf numFmtId="0" fontId="131" fillId="0" borderId="43" xfId="0" applyFont="1" applyBorder="1" applyAlignment="1">
      <alignment horizontal="center"/>
    </xf>
    <xf numFmtId="0" fontId="141" fillId="0" borderId="15" xfId="0" applyFont="1" applyBorder="1" applyAlignment="1">
      <alignment horizontal="center"/>
    </xf>
    <xf numFmtId="0" fontId="3" fillId="0" borderId="15" xfId="3" applyFill="1" applyBorder="1"/>
    <xf numFmtId="0" fontId="3" fillId="0" borderId="15" xfId="1" applyFill="1" applyBorder="1"/>
    <xf numFmtId="0" fontId="3" fillId="0" borderId="43" xfId="1" applyBorder="1"/>
    <xf numFmtId="0" fontId="131" fillId="69" borderId="39" xfId="0" applyFont="1" applyFill="1" applyBorder="1"/>
    <xf numFmtId="0" fontId="131" fillId="68" borderId="43" xfId="0" applyFont="1" applyFill="1" applyBorder="1"/>
    <xf numFmtId="0" fontId="140" fillId="0" borderId="15" xfId="0" applyFont="1" applyBorder="1"/>
    <xf numFmtId="0" fontId="143" fillId="0" borderId="15" xfId="0" applyFont="1" applyBorder="1"/>
    <xf numFmtId="0" fontId="144" fillId="0" borderId="0" xfId="0" applyFont="1"/>
    <xf numFmtId="0" fontId="10" fillId="0" borderId="0" xfId="0" applyFont="1" applyAlignment="1">
      <alignment horizontal="left"/>
    </xf>
    <xf numFmtId="0" fontId="145" fillId="0" borderId="0" xfId="0" applyFont="1" applyAlignment="1">
      <alignment horizontal="center" vertical="center" wrapText="1"/>
    </xf>
    <xf numFmtId="0" fontId="145" fillId="0" borderId="0" xfId="0" applyFont="1" applyAlignment="1">
      <alignment horizontal="center" vertical="center"/>
    </xf>
    <xf numFmtId="0" fontId="1" fillId="0" borderId="0" xfId="0" applyFont="1"/>
    <xf numFmtId="0" fontId="2" fillId="2" borderId="44" xfId="0" applyFont="1" applyFill="1" applyBorder="1" applyAlignment="1">
      <alignment horizontal="center" vertical="center" wrapText="1"/>
    </xf>
    <xf numFmtId="0" fontId="57" fillId="3" borderId="44" xfId="51" applyFont="1" applyBorder="1" applyAlignment="1">
      <alignment wrapText="1"/>
    </xf>
    <xf numFmtId="0" fontId="20" fillId="3" borderId="44" xfId="0" applyFont="1" applyFill="1" applyBorder="1" applyAlignment="1">
      <alignment horizontal="center" vertical="center" wrapText="1"/>
    </xf>
    <xf numFmtId="0" fontId="0" fillId="0" borderId="44" xfId="0" applyBorder="1" applyAlignment="1">
      <alignment horizontal="center"/>
    </xf>
    <xf numFmtId="49" fontId="7" fillId="0" borderId="45" xfId="0" applyNumberFormat="1" applyFont="1" applyBorder="1" applyAlignment="1">
      <alignment horizontal="center"/>
    </xf>
    <xf numFmtId="0" fontId="0" fillId="0" borderId="44" xfId="0" applyBorder="1" applyAlignment="1">
      <alignment horizontal="center" wrapText="1"/>
    </xf>
    <xf numFmtId="0" fontId="0" fillId="0" borderId="44" xfId="0" applyBorder="1" applyAlignment="1">
      <alignment wrapText="1"/>
    </xf>
    <xf numFmtId="0" fontId="95" fillId="3" borderId="44" xfId="143" applyBorder="1" applyAlignment="1">
      <alignment wrapText="1"/>
    </xf>
    <xf numFmtId="0" fontId="0" fillId="0" borderId="46" xfId="0" applyBorder="1" applyAlignment="1">
      <alignment wrapText="1"/>
    </xf>
    <xf numFmtId="0" fontId="0" fillId="0" borderId="44" xfId="0" applyBorder="1"/>
    <xf numFmtId="0" fontId="14" fillId="3" borderId="39" xfId="0" applyFont="1" applyFill="1" applyBorder="1" applyAlignment="1">
      <alignment horizontal="center" vertical="center" wrapText="1"/>
    </xf>
    <xf numFmtId="0" fontId="0" fillId="0" borderId="39" xfId="0" applyBorder="1" applyAlignment="1">
      <alignment wrapText="1"/>
    </xf>
    <xf numFmtId="0" fontId="146" fillId="0" borderId="15" xfId="0" applyFont="1" applyBorder="1"/>
    <xf numFmtId="0" fontId="147" fillId="0" borderId="15" xfId="0" applyFont="1" applyBorder="1"/>
    <xf numFmtId="0" fontId="146" fillId="0" borderId="15" xfId="0" applyFont="1" applyBorder="1" applyAlignment="1">
      <alignment horizontal="left"/>
    </xf>
    <xf numFmtId="0" fontId="146" fillId="0" borderId="39" xfId="0" applyFont="1" applyBorder="1"/>
    <xf numFmtId="0" fontId="148" fillId="0" borderId="15" xfId="0" applyFont="1" applyBorder="1"/>
    <xf numFmtId="0" fontId="148" fillId="0" borderId="15" xfId="0" applyFont="1" applyBorder="1" applyAlignment="1">
      <alignment vertical="center"/>
    </xf>
    <xf numFmtId="0" fontId="146" fillId="0" borderId="43" xfId="0" applyFont="1" applyBorder="1"/>
    <xf numFmtId="0" fontId="148" fillId="0" borderId="39" xfId="0" applyFont="1" applyBorder="1"/>
    <xf numFmtId="0" fontId="131" fillId="3" borderId="39" xfId="47" applyFont="1" applyBorder="1" applyAlignment="1">
      <alignment horizontal="center"/>
    </xf>
    <xf numFmtId="0" fontId="131" fillId="3" borderId="39" xfId="47" applyFont="1" applyBorder="1" applyAlignment="1">
      <alignment horizontal="left"/>
    </xf>
    <xf numFmtId="0" fontId="3" fillId="0" borderId="39" xfId="1" applyBorder="1" applyAlignment="1">
      <alignment horizontal="left" wrapText="1"/>
    </xf>
    <xf numFmtId="0" fontId="131" fillId="0" borderId="39" xfId="0" applyFont="1" applyBorder="1" applyAlignment="1">
      <alignment horizontal="center" wrapText="1"/>
    </xf>
    <xf numFmtId="0" fontId="131" fillId="3" borderId="39" xfId="0" applyFont="1" applyFill="1" applyBorder="1" applyAlignment="1">
      <alignment horizontal="center"/>
    </xf>
    <xf numFmtId="0" fontId="134" fillId="0" borderId="39" xfId="0" applyFont="1" applyBorder="1"/>
    <xf numFmtId="0" fontId="20" fillId="0" borderId="39" xfId="0" applyFont="1" applyBorder="1" applyAlignment="1">
      <alignment wrapText="1"/>
    </xf>
    <xf numFmtId="14" fontId="131" fillId="0" borderId="39" xfId="0" applyNumberFormat="1" applyFont="1" applyBorder="1"/>
    <xf numFmtId="0" fontId="15" fillId="0" borderId="43" xfId="0" applyFont="1" applyBorder="1" applyAlignment="1">
      <alignment horizontal="center" vertical="center" wrapText="1"/>
    </xf>
    <xf numFmtId="0" fontId="15" fillId="0" borderId="43" xfId="0" applyFont="1" applyBorder="1" applyAlignment="1">
      <alignment horizontal="left" vertical="center" wrapText="1"/>
    </xf>
    <xf numFmtId="0" fontId="15" fillId="0" borderId="43" xfId="0" applyFont="1" applyBorder="1" applyAlignment="1">
      <alignment horizontal="left"/>
    </xf>
    <xf numFmtId="0" fontId="15" fillId="0" borderId="43" xfId="0" applyFont="1" applyBorder="1" applyAlignment="1">
      <alignment vertical="center" wrapText="1"/>
    </xf>
    <xf numFmtId="0" fontId="15" fillId="0" borderId="39" xfId="0" applyFont="1" applyBorder="1" applyAlignment="1">
      <alignment horizontal="left"/>
    </xf>
    <xf numFmtId="0" fontId="15" fillId="0" borderId="43" xfId="0" applyFont="1" applyBorder="1" applyAlignment="1">
      <alignment horizontal="left" vertical="center"/>
    </xf>
    <xf numFmtId="0" fontId="123" fillId="0" borderId="43" xfId="0" applyFont="1" applyBorder="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horizontal="left" vertical="center" wrapText="1"/>
    </xf>
    <xf numFmtId="0" fontId="15" fillId="0" borderId="0" xfId="0" applyFont="1" applyAlignment="1">
      <alignment horizontal="left"/>
    </xf>
    <xf numFmtId="0" fontId="15" fillId="0" borderId="0" xfId="0" applyFont="1" applyAlignment="1">
      <alignment vertical="center" wrapText="1"/>
    </xf>
    <xf numFmtId="0" fontId="123" fillId="0" borderId="0" xfId="0" applyFont="1" applyAlignment="1">
      <alignment horizontal="center" vertical="center" wrapText="1"/>
    </xf>
    <xf numFmtId="0" fontId="149" fillId="0" borderId="0" xfId="0" applyFont="1" applyAlignment="1">
      <alignment horizontal="center" vertical="center" wrapText="1"/>
    </xf>
    <xf numFmtId="0" fontId="8" fillId="0" borderId="39"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horizontal="left"/>
    </xf>
    <xf numFmtId="0" fontId="8" fillId="0" borderId="0" xfId="0" applyFont="1" applyAlignment="1">
      <alignment horizontal="left" vertical="center"/>
    </xf>
    <xf numFmtId="0" fontId="15" fillId="0" borderId="39" xfId="0" applyFont="1" applyBorder="1" applyAlignment="1">
      <alignment horizontal="left" vertical="center"/>
    </xf>
    <xf numFmtId="0" fontId="15" fillId="3" borderId="39" xfId="3" applyFont="1" applyBorder="1" applyAlignment="1">
      <alignment horizontal="left"/>
    </xf>
    <xf numFmtId="0" fontId="14" fillId="0" borderId="39" xfId="0" applyFont="1" applyBorder="1" applyAlignment="1">
      <alignment horizontal="center" vertical="center"/>
    </xf>
    <xf numFmtId="0" fontId="61" fillId="0" borderId="39" xfId="0" applyFont="1" applyBorder="1" applyAlignment="1">
      <alignment horizontal="left"/>
    </xf>
    <xf numFmtId="0" fontId="61" fillId="0" borderId="39" xfId="0" applyFont="1" applyBorder="1" applyAlignment="1">
      <alignment horizontal="left" vertical="center"/>
    </xf>
    <xf numFmtId="0" fontId="150" fillId="0" borderId="39" xfId="0" applyFont="1" applyBorder="1" applyAlignment="1">
      <alignment horizontal="left"/>
    </xf>
    <xf numFmtId="0" fontId="150" fillId="3" borderId="39" xfId="0" applyFont="1" applyFill="1" applyBorder="1" applyAlignment="1">
      <alignment horizontal="left"/>
    </xf>
    <xf numFmtId="0" fontId="150" fillId="0" borderId="39" xfId="0" applyFont="1" applyBorder="1" applyAlignment="1">
      <alignment horizontal="left" vertical="center"/>
    </xf>
    <xf numFmtId="0" fontId="57" fillId="0" borderId="39" xfId="0" applyFont="1" applyBorder="1" applyAlignment="1">
      <alignment horizontal="left"/>
    </xf>
    <xf numFmtId="0" fontId="61" fillId="3" borderId="39" xfId="3" applyFont="1" applyBorder="1" applyAlignment="1">
      <alignment horizontal="left"/>
    </xf>
    <xf numFmtId="0" fontId="151" fillId="0" borderId="39" xfId="0" applyFont="1" applyBorder="1" applyAlignment="1">
      <alignment horizontal="left" vertical="center"/>
    </xf>
    <xf numFmtId="0" fontId="153" fillId="0" borderId="39" xfId="0" applyFont="1" applyBorder="1" applyAlignment="1">
      <alignment horizontal="left" vertical="center"/>
    </xf>
    <xf numFmtId="0" fontId="57" fillId="3" borderId="39" xfId="229" applyFont="1" applyBorder="1" applyAlignment="1">
      <alignment horizontal="left"/>
    </xf>
    <xf numFmtId="0" fontId="61" fillId="3" borderId="39" xfId="229" applyFont="1" applyBorder="1" applyAlignment="1">
      <alignment horizontal="left"/>
    </xf>
    <xf numFmtId="0" fontId="61" fillId="3" borderId="39" xfId="229" applyFont="1" applyBorder="1" applyAlignment="1">
      <alignment horizontal="left" vertical="center"/>
    </xf>
    <xf numFmtId="0" fontId="154" fillId="3" borderId="39" xfId="1" applyFont="1" applyFill="1" applyBorder="1" applyAlignment="1">
      <alignment horizontal="left"/>
    </xf>
    <xf numFmtId="0" fontId="49" fillId="0" borderId="39" xfId="0" applyFont="1" applyBorder="1" applyAlignment="1">
      <alignment horizontal="left"/>
    </xf>
    <xf numFmtId="0" fontId="154" fillId="0" borderId="39" xfId="1" applyFont="1" applyBorder="1" applyAlignment="1">
      <alignment horizontal="left"/>
    </xf>
    <xf numFmtId="0" fontId="155" fillId="0" borderId="39" xfId="0" applyFont="1" applyBorder="1" applyAlignment="1">
      <alignment horizontal="left"/>
    </xf>
    <xf numFmtId="0" fontId="156" fillId="0" borderId="39" xfId="0" applyFont="1" applyBorder="1" applyAlignment="1">
      <alignment horizontal="left"/>
    </xf>
    <xf numFmtId="0" fontId="61" fillId="3" borderId="39" xfId="231" applyFont="1" applyBorder="1" applyAlignment="1">
      <alignment horizontal="left"/>
    </xf>
    <xf numFmtId="0" fontId="157" fillId="0" borderId="39" xfId="0" applyFont="1" applyBorder="1" applyAlignment="1">
      <alignment horizontal="left"/>
    </xf>
    <xf numFmtId="0" fontId="150" fillId="0" borderId="39" xfId="0" applyFont="1" applyBorder="1" applyAlignment="1">
      <alignment horizontal="center"/>
    </xf>
    <xf numFmtId="0" fontId="61" fillId="0" borderId="39" xfId="0" applyFont="1" applyBorder="1" applyAlignment="1">
      <alignment horizontal="center"/>
    </xf>
    <xf numFmtId="0" fontId="150" fillId="0" borderId="39" xfId="0" applyFont="1" applyBorder="1" applyAlignment="1">
      <alignment horizontal="center" vertical="center"/>
    </xf>
    <xf numFmtId="0" fontId="159" fillId="0" borderId="0" xfId="0" applyFont="1" applyAlignment="1">
      <alignment horizontal="center" vertical="center"/>
    </xf>
    <xf numFmtId="0" fontId="61" fillId="0" borderId="39" xfId="0" applyFont="1" applyBorder="1" applyAlignment="1">
      <alignment horizontal="center" vertical="center"/>
    </xf>
    <xf numFmtId="0" fontId="152" fillId="0" borderId="39" xfId="0" applyFont="1" applyBorder="1" applyAlignment="1">
      <alignment horizontal="left"/>
    </xf>
    <xf numFmtId="0" fontId="61" fillId="3" borderId="39" xfId="225" applyFont="1" applyBorder="1" applyAlignment="1">
      <alignment horizontal="left"/>
    </xf>
    <xf numFmtId="0" fontId="61" fillId="0" borderId="39" xfId="229" applyFont="1" applyFill="1" applyBorder="1" applyAlignment="1">
      <alignment horizontal="center" vertical="center"/>
    </xf>
    <xf numFmtId="0" fontId="51" fillId="0" borderId="39" xfId="0" applyFont="1" applyBorder="1" applyAlignment="1">
      <alignment horizontal="left" vertical="center"/>
    </xf>
    <xf numFmtId="0" fontId="61" fillId="3" borderId="39" xfId="231" applyFont="1" applyBorder="1" applyAlignment="1">
      <alignment horizontal="left" vertical="center"/>
    </xf>
    <xf numFmtId="0" fontId="61" fillId="3" borderId="39" xfId="65" applyFont="1" applyBorder="1" applyAlignment="1">
      <alignment horizontal="left" vertical="center"/>
    </xf>
    <xf numFmtId="0" fontId="139" fillId="0" borderId="39" xfId="0" applyFont="1" applyBorder="1" applyAlignment="1">
      <alignment horizontal="left" vertical="center"/>
    </xf>
    <xf numFmtId="0" fontId="150" fillId="3" borderId="39" xfId="225" applyFont="1" applyBorder="1" applyAlignment="1">
      <alignment horizontal="left" vertical="center"/>
    </xf>
    <xf numFmtId="0" fontId="158" fillId="0" borderId="39" xfId="0" applyFont="1" applyBorder="1" applyAlignment="1">
      <alignment horizontal="left" vertical="center"/>
    </xf>
    <xf numFmtId="0" fontId="124" fillId="0" borderId="0" xfId="0" applyFont="1" applyAlignment="1">
      <alignment horizontal="center" vertical="center"/>
    </xf>
    <xf numFmtId="0" fontId="15" fillId="3" borderId="39" xfId="159" applyFont="1" applyBorder="1" applyAlignment="1">
      <alignment horizontal="center" vertical="center"/>
    </xf>
    <xf numFmtId="0" fontId="8" fillId="3" borderId="39" xfId="148" applyFont="1" applyBorder="1" applyAlignment="1">
      <alignment horizontal="center" vertical="center"/>
    </xf>
    <xf numFmtId="0" fontId="121" fillId="3" borderId="39" xfId="0" applyFont="1" applyFill="1" applyBorder="1" applyAlignment="1">
      <alignment horizontal="center" vertical="center"/>
    </xf>
    <xf numFmtId="0" fontId="8" fillId="3" borderId="15" xfId="0" applyFont="1" applyFill="1" applyBorder="1"/>
    <xf numFmtId="0" fontId="118" fillId="3" borderId="0" xfId="0" applyFont="1" applyFill="1"/>
    <xf numFmtId="0" fontId="48" fillId="0" borderId="39" xfId="0" applyFont="1" applyBorder="1" applyAlignment="1">
      <alignment horizontal="center" vertical="center"/>
    </xf>
    <xf numFmtId="0" fontId="15" fillId="0" borderId="38" xfId="0" applyFont="1" applyBorder="1" applyAlignment="1">
      <alignment vertical="center"/>
    </xf>
    <xf numFmtId="0" fontId="15" fillId="0" borderId="39" xfId="0" applyFont="1" applyBorder="1" applyAlignment="1">
      <alignment horizontal="center" vertical="center"/>
    </xf>
    <xf numFmtId="0" fontId="15" fillId="3" borderId="15" xfId="0" applyFont="1" applyFill="1" applyBorder="1" applyAlignment="1">
      <alignment horizontal="center" vertical="center"/>
    </xf>
    <xf numFmtId="0" fontId="15" fillId="3" borderId="39" xfId="0" applyFont="1" applyFill="1" applyBorder="1" applyAlignment="1">
      <alignment horizontal="center" vertical="center"/>
    </xf>
    <xf numFmtId="0" fontId="48" fillId="3" borderId="39" xfId="0" applyFont="1" applyFill="1" applyBorder="1" applyAlignment="1">
      <alignment horizontal="center" vertical="center"/>
    </xf>
    <xf numFmtId="0" fontId="15" fillId="3" borderId="43" xfId="0" applyFont="1" applyFill="1" applyBorder="1" applyAlignment="1">
      <alignment horizontal="center" vertical="center"/>
    </xf>
    <xf numFmtId="0" fontId="48" fillId="0" borderId="0" xfId="0" applyFont="1" applyAlignment="1">
      <alignment horizontal="center" vertical="center"/>
    </xf>
    <xf numFmtId="0" fontId="48" fillId="0" borderId="0" xfId="0" applyFont="1" applyAlignment="1">
      <alignment vertical="center"/>
    </xf>
    <xf numFmtId="0" fontId="2" fillId="0" borderId="0" xfId="0" applyFont="1" applyAlignment="1">
      <alignment horizontal="center" vertical="center"/>
    </xf>
    <xf numFmtId="0" fontId="15" fillId="0" borderId="38" xfId="0" applyFont="1" applyBorder="1" applyAlignment="1">
      <alignment horizontal="center" vertical="center"/>
    </xf>
    <xf numFmtId="0" fontId="15" fillId="0" borderId="38" xfId="0" applyFont="1" applyBorder="1"/>
    <xf numFmtId="0" fontId="15" fillId="0" borderId="6" xfId="0" applyFont="1" applyBorder="1" applyAlignment="1">
      <alignment horizontal="center" vertical="center"/>
    </xf>
    <xf numFmtId="0" fontId="15" fillId="0" borderId="33" xfId="0" applyFont="1" applyBorder="1"/>
    <xf numFmtId="0" fontId="15" fillId="0" borderId="6" xfId="0" applyFont="1" applyBorder="1" applyAlignment="1">
      <alignment vertical="center"/>
    </xf>
    <xf numFmtId="0" fontId="65" fillId="0" borderId="0" xfId="3" applyFont="1" applyFill="1" applyAlignment="1"/>
    <xf numFmtId="0" fontId="15" fillId="0" borderId="4" xfId="0" applyFont="1" applyBorder="1" applyAlignment="1">
      <alignment vertical="center"/>
    </xf>
    <xf numFmtId="0" fontId="15" fillId="0" borderId="4" xfId="0" applyFont="1" applyBorder="1" applyAlignment="1">
      <alignment horizontal="center" vertical="center"/>
    </xf>
    <xf numFmtId="0" fontId="70" fillId="0" borderId="4" xfId="0" applyFont="1" applyBorder="1" applyAlignment="1">
      <alignment horizontal="center" vertical="center"/>
    </xf>
    <xf numFmtId="0" fontId="67" fillId="0" borderId="22" xfId="0" applyFont="1" applyBorder="1" applyAlignment="1">
      <alignment horizontal="center" vertical="center"/>
    </xf>
    <xf numFmtId="49" fontId="67" fillId="0" borderId="22" xfId="0" applyNumberFormat="1" applyFont="1" applyBorder="1" applyAlignment="1">
      <alignment horizontal="center" vertical="center"/>
    </xf>
    <xf numFmtId="0" fontId="67" fillId="0" borderId="22" xfId="0" applyFont="1" applyBorder="1" applyAlignment="1">
      <alignment vertical="center"/>
    </xf>
    <xf numFmtId="49" fontId="67" fillId="0" borderId="22" xfId="0" applyNumberFormat="1" applyFont="1" applyBorder="1" applyAlignment="1">
      <alignment vertical="center"/>
    </xf>
    <xf numFmtId="0" fontId="15" fillId="3" borderId="17" xfId="0" applyFont="1" applyFill="1" applyBorder="1" applyAlignment="1">
      <alignment horizontal="center" vertical="center"/>
    </xf>
    <xf numFmtId="0" fontId="15" fillId="0" borderId="15" xfId="0" applyFont="1" applyBorder="1" applyAlignment="1">
      <alignment vertical="center"/>
    </xf>
    <xf numFmtId="0" fontId="14" fillId="3" borderId="15" xfId="0" applyFont="1" applyFill="1" applyBorder="1" applyAlignment="1">
      <alignment horizontal="center" vertical="center"/>
    </xf>
    <xf numFmtId="0" fontId="15" fillId="3" borderId="4" xfId="0" applyFont="1" applyFill="1" applyBorder="1" applyAlignment="1">
      <alignment horizontal="center" vertical="center"/>
    </xf>
    <xf numFmtId="0" fontId="14" fillId="3" borderId="4" xfId="0" applyFont="1" applyFill="1" applyBorder="1" applyAlignment="1">
      <alignment horizontal="center" vertical="center"/>
    </xf>
    <xf numFmtId="0" fontId="8" fillId="3" borderId="0" xfId="0" applyFont="1" applyFill="1"/>
    <xf numFmtId="0" fontId="14" fillId="3" borderId="43" xfId="0" applyFont="1" applyFill="1" applyBorder="1" applyAlignment="1">
      <alignment horizontal="center" vertical="center"/>
    </xf>
    <xf numFmtId="0" fontId="15" fillId="3" borderId="15" xfId="0" applyFont="1" applyFill="1" applyBorder="1" applyAlignment="1">
      <alignment vertical="center"/>
    </xf>
    <xf numFmtId="0" fontId="15" fillId="3" borderId="4" xfId="0" applyFont="1" applyFill="1" applyBorder="1" applyAlignment="1">
      <alignment vertical="center"/>
    </xf>
    <xf numFmtId="0" fontId="15" fillId="3" borderId="23" xfId="0" applyFont="1" applyFill="1" applyBorder="1" applyAlignment="1">
      <alignment horizontal="center" vertical="center"/>
    </xf>
    <xf numFmtId="0" fontId="8" fillId="3" borderId="21" xfId="0" applyFont="1" applyFill="1" applyBorder="1"/>
    <xf numFmtId="0" fontId="14" fillId="3" borderId="23" xfId="0" applyFont="1" applyFill="1" applyBorder="1" applyAlignment="1">
      <alignment horizontal="center" vertical="center"/>
    </xf>
    <xf numFmtId="0" fontId="14" fillId="3" borderId="16" xfId="0" applyFont="1" applyFill="1" applyBorder="1" applyAlignment="1">
      <alignment horizontal="center" vertical="center"/>
    </xf>
    <xf numFmtId="0" fontId="8" fillId="3" borderId="0" xfId="0" applyFont="1" applyFill="1" applyAlignment="1">
      <alignment horizontal="center"/>
    </xf>
    <xf numFmtId="0" fontId="8" fillId="3" borderId="23" xfId="0" applyFont="1" applyFill="1" applyBorder="1"/>
    <xf numFmtId="0" fontId="15" fillId="3" borderId="15" xfId="3" applyFont="1" applyFill="1" applyBorder="1" applyAlignment="1" applyProtection="1">
      <alignment horizontal="center" vertical="center"/>
    </xf>
    <xf numFmtId="0" fontId="14" fillId="3" borderId="20" xfId="0" applyFont="1" applyFill="1" applyBorder="1" applyAlignment="1">
      <alignment horizontal="center" vertical="center"/>
    </xf>
    <xf numFmtId="0" fontId="15" fillId="3" borderId="20" xfId="0" applyFont="1" applyFill="1" applyBorder="1" applyAlignment="1">
      <alignment horizontal="center" vertical="center"/>
    </xf>
    <xf numFmtId="0" fontId="4" fillId="0" borderId="3" xfId="0" applyFont="1" applyBorder="1" applyAlignment="1">
      <alignment horizontal="center" vertical="center"/>
    </xf>
    <xf numFmtId="0" fontId="4" fillId="0" borderId="3" xfId="0" applyFont="1" applyBorder="1" applyAlignment="1">
      <alignment horizontal="left" vertical="center"/>
    </xf>
    <xf numFmtId="0" fontId="15" fillId="3" borderId="4" xfId="3" applyFont="1" applyFill="1" applyBorder="1" applyAlignment="1" applyProtection="1">
      <alignment horizontal="center" vertical="center"/>
    </xf>
    <xf numFmtId="0" fontId="15" fillId="0" borderId="0" xfId="0" applyFont="1" applyAlignment="1">
      <alignment vertical="center"/>
    </xf>
    <xf numFmtId="0" fontId="15" fillId="3" borderId="15" xfId="51" applyFont="1" applyBorder="1" applyAlignment="1">
      <alignment vertical="center"/>
    </xf>
    <xf numFmtId="0" fontId="15" fillId="3" borderId="0" xfId="0" applyFont="1" applyFill="1" applyAlignment="1">
      <alignment vertical="center"/>
    </xf>
    <xf numFmtId="0" fontId="14" fillId="3" borderId="0" xfId="0" applyFont="1" applyFill="1" applyAlignment="1">
      <alignment horizontal="center" vertical="center"/>
    </xf>
    <xf numFmtId="0" fontId="14" fillId="0" borderId="6" xfId="0" applyFont="1" applyBorder="1" applyAlignment="1">
      <alignment horizontal="center" vertical="center"/>
    </xf>
    <xf numFmtId="0" fontId="4" fillId="0" borderId="11" xfId="0" applyFont="1" applyBorder="1" applyAlignment="1">
      <alignment horizontal="left" vertical="center"/>
    </xf>
    <xf numFmtId="0" fontId="4" fillId="0" borderId="11" xfId="0" applyFont="1" applyBorder="1" applyAlignment="1">
      <alignment horizontal="center" vertical="center"/>
    </xf>
    <xf numFmtId="0" fontId="8" fillId="3" borderId="6" xfId="0" applyFont="1" applyFill="1" applyBorder="1" applyAlignment="1">
      <alignment horizontal="center" vertical="center"/>
    </xf>
    <xf numFmtId="0" fontId="19" fillId="0" borderId="6" xfId="0" applyFont="1" applyBorder="1" applyAlignment="1">
      <alignment horizontal="center" vertical="center"/>
    </xf>
    <xf numFmtId="0" fontId="8" fillId="3" borderId="14" xfId="0" applyFont="1" applyFill="1" applyBorder="1" applyAlignment="1">
      <alignment horizontal="center" vertical="center"/>
    </xf>
    <xf numFmtId="0" fontId="19" fillId="0" borderId="15" xfId="0" applyFont="1" applyBorder="1" applyAlignment="1">
      <alignment horizontal="center" vertical="center"/>
    </xf>
    <xf numFmtId="0" fontId="15" fillId="3" borderId="39" xfId="225" applyFont="1" applyBorder="1" applyAlignment="1">
      <alignment horizontal="center" vertical="center"/>
    </xf>
    <xf numFmtId="0" fontId="15" fillId="3" borderId="39" xfId="225" applyFont="1" applyBorder="1" applyAlignment="1">
      <alignment horizontal="left" vertical="center"/>
    </xf>
    <xf numFmtId="0" fontId="15" fillId="3" borderId="39" xfId="225" applyFont="1" applyBorder="1" applyAlignment="1">
      <alignment vertical="center"/>
    </xf>
    <xf numFmtId="0" fontId="15" fillId="3" borderId="39" xfId="66" applyFont="1" applyBorder="1" applyAlignment="1">
      <alignment vertical="top"/>
    </xf>
    <xf numFmtId="0" fontId="89" fillId="3" borderId="39" xfId="159" applyFont="1" applyBorder="1" applyAlignment="1">
      <alignment vertical="center"/>
    </xf>
    <xf numFmtId="0" fontId="48" fillId="0" borderId="39" xfId="0" applyFont="1" applyBorder="1" applyAlignment="1">
      <alignment vertical="center"/>
    </xf>
    <xf numFmtId="0" fontId="2" fillId="0" borderId="39" xfId="0" applyFont="1" applyBorder="1" applyAlignment="1">
      <alignment horizontal="center" vertical="center"/>
    </xf>
    <xf numFmtId="0" fontId="8" fillId="3" borderId="39" xfId="148" applyFont="1" applyBorder="1" applyAlignment="1">
      <alignment horizontal="left" vertical="center"/>
    </xf>
    <xf numFmtId="0" fontId="8" fillId="3" borderId="39" xfId="148" applyFont="1" applyBorder="1" applyAlignment="1">
      <alignment vertical="center"/>
    </xf>
    <xf numFmtId="0" fontId="88" fillId="3" borderId="39" xfId="148" applyFont="1" applyBorder="1" applyAlignment="1">
      <alignment vertical="top"/>
    </xf>
    <xf numFmtId="0" fontId="8" fillId="3" borderId="39" xfId="0" applyFont="1" applyFill="1" applyBorder="1" applyAlignment="1">
      <alignment horizontal="center" vertical="center"/>
    </xf>
    <xf numFmtId="0" fontId="8" fillId="3" borderId="39" xfId="66" applyFont="1" applyBorder="1" applyAlignment="1">
      <alignment vertical="top"/>
    </xf>
    <xf numFmtId="0" fontId="8" fillId="3" borderId="39" xfId="0" applyFont="1" applyFill="1" applyBorder="1"/>
    <xf numFmtId="0" fontId="8" fillId="3" borderId="39" xfId="0" applyFont="1" applyFill="1" applyBorder="1" applyAlignment="1">
      <alignment vertical="center"/>
    </xf>
    <xf numFmtId="0" fontId="119" fillId="0" borderId="39" xfId="0" applyFont="1" applyBorder="1" applyAlignment="1">
      <alignment horizontal="left" vertical="center"/>
    </xf>
    <xf numFmtId="0" fontId="119" fillId="0" borderId="39" xfId="0" applyFont="1" applyBorder="1" applyAlignment="1">
      <alignment horizontal="center" vertical="center"/>
    </xf>
    <xf numFmtId="0" fontId="15" fillId="0" borderId="39" xfId="0" applyFont="1" applyBorder="1"/>
    <xf numFmtId="0" fontId="15" fillId="0" borderId="39" xfId="0" applyFont="1" applyBorder="1" applyAlignment="1">
      <alignment vertical="center"/>
    </xf>
    <xf numFmtId="0" fontId="122" fillId="0" borderId="39" xfId="0" applyFont="1" applyBorder="1" applyAlignment="1">
      <alignment vertical="center"/>
    </xf>
    <xf numFmtId="0" fontId="122" fillId="0" borderId="39" xfId="0" applyFont="1" applyBorder="1" applyAlignment="1">
      <alignment horizontal="center" vertical="center"/>
    </xf>
    <xf numFmtId="0" fontId="115" fillId="3" borderId="39" xfId="3" applyFont="1" applyBorder="1" applyAlignment="1"/>
    <xf numFmtId="0" fontId="15" fillId="3" borderId="39" xfId="65" applyFont="1" applyBorder="1" applyAlignment="1">
      <alignment horizontal="center" vertical="center"/>
    </xf>
    <xf numFmtId="0" fontId="90" fillId="0" borderId="39" xfId="0" applyFont="1" applyBorder="1" applyAlignment="1">
      <alignment vertical="top"/>
    </xf>
    <xf numFmtId="0" fontId="8" fillId="0" borderId="39" xfId="0" applyFont="1" applyBorder="1" applyAlignment="1">
      <alignment vertical="top"/>
    </xf>
    <xf numFmtId="0" fontId="0" fillId="3" borderId="39" xfId="0" applyFill="1" applyBorder="1" applyAlignment="1">
      <alignment vertical="top"/>
    </xf>
    <xf numFmtId="0" fontId="48" fillId="3" borderId="39" xfId="0" applyFont="1" applyFill="1" applyBorder="1" applyAlignment="1">
      <alignment vertical="top"/>
    </xf>
    <xf numFmtId="0" fontId="92" fillId="0" borderId="39" xfId="0" applyFont="1" applyBorder="1" applyAlignment="1">
      <alignment vertical="top"/>
    </xf>
    <xf numFmtId="0" fontId="92" fillId="3" borderId="39" xfId="0" applyFont="1" applyFill="1" applyBorder="1" applyAlignment="1">
      <alignment vertical="top"/>
    </xf>
    <xf numFmtId="0" fontId="91" fillId="0" borderId="39" xfId="0" applyFont="1" applyBorder="1" applyAlignment="1">
      <alignment vertical="top"/>
    </xf>
    <xf numFmtId="0" fontId="93" fillId="3" borderId="39" xfId="3" applyFont="1" applyBorder="1" applyAlignment="1">
      <alignment vertical="top"/>
    </xf>
    <xf numFmtId="0" fontId="15" fillId="3" borderId="39" xfId="0" applyFont="1" applyFill="1" applyBorder="1" applyAlignment="1">
      <alignment horizontal="left" vertical="top"/>
    </xf>
    <xf numFmtId="0" fontId="15" fillId="3" borderId="39" xfId="0" applyFont="1" applyFill="1" applyBorder="1" applyAlignment="1">
      <alignment vertical="top"/>
    </xf>
    <xf numFmtId="0" fontId="14" fillId="3" borderId="38" xfId="0" applyFont="1" applyFill="1" applyBorder="1" applyAlignment="1">
      <alignment horizontal="center" vertical="center"/>
    </xf>
    <xf numFmtId="0" fontId="15" fillId="3" borderId="40" xfId="0" applyFont="1" applyFill="1" applyBorder="1" applyAlignment="1">
      <alignment horizontal="center" vertical="center"/>
    </xf>
    <xf numFmtId="0" fontId="14" fillId="3" borderId="40" xfId="0" applyFont="1" applyFill="1" applyBorder="1" applyAlignment="1">
      <alignment horizontal="center" vertical="center"/>
    </xf>
    <xf numFmtId="0" fontId="15" fillId="3" borderId="0" xfId="0" applyFont="1" applyFill="1" applyAlignment="1">
      <alignment horizontal="center" vertical="center"/>
    </xf>
    <xf numFmtId="0" fontId="8" fillId="0" borderId="40" xfId="0" applyFont="1" applyBorder="1" applyAlignment="1">
      <alignment horizontal="center"/>
    </xf>
    <xf numFmtId="0" fontId="119" fillId="0" borderId="0" xfId="0" applyFont="1" applyAlignment="1">
      <alignment horizontal="center" vertical="center"/>
    </xf>
    <xf numFmtId="0" fontId="119" fillId="0" borderId="0" xfId="0" applyFont="1" applyAlignment="1">
      <alignment horizontal="left" vertical="center"/>
    </xf>
    <xf numFmtId="0" fontId="144" fillId="0" borderId="0" xfId="0" applyFont="1" applyAlignment="1">
      <alignment wrapText="1"/>
    </xf>
    <xf numFmtId="0" fontId="146" fillId="0" borderId="0" xfId="0" applyFont="1"/>
    <xf numFmtId="0" fontId="48" fillId="0" borderId="16" xfId="0" applyFont="1" applyBorder="1" applyAlignment="1">
      <alignment horizontal="center" vertical="center" wrapText="1"/>
    </xf>
    <xf numFmtId="0" fontId="48" fillId="0" borderId="18" xfId="0" applyFont="1" applyBorder="1" applyAlignment="1">
      <alignment horizontal="center" vertical="center" wrapText="1"/>
    </xf>
    <xf numFmtId="0" fontId="0" fillId="3" borderId="0" xfId="0" applyFill="1"/>
    <xf numFmtId="0" fontId="13" fillId="0" borderId="15" xfId="0" applyFont="1" applyBorder="1" applyAlignment="1">
      <alignment horizontal="center" vertical="center" wrapText="1"/>
    </xf>
    <xf numFmtId="0" fontId="13" fillId="0" borderId="44" xfId="0" applyFont="1" applyBorder="1" applyAlignment="1">
      <alignment horizontal="center" vertical="center" wrapText="1"/>
    </xf>
    <xf numFmtId="0" fontId="117" fillId="0" borderId="15" xfId="0" applyFont="1" applyBorder="1" applyAlignment="1">
      <alignment horizontal="center" vertical="center" wrapText="1"/>
    </xf>
    <xf numFmtId="0" fontId="116" fillId="0" borderId="15" xfId="0" applyFont="1" applyBorder="1" applyAlignment="1">
      <alignment vertical="center" wrapText="1"/>
    </xf>
    <xf numFmtId="0" fontId="54" fillId="0" borderId="19" xfId="0" applyFont="1" applyBorder="1" applyAlignment="1">
      <alignment horizontal="center"/>
    </xf>
    <xf numFmtId="0" fontId="23" fillId="0" borderId="3" xfId="0" applyFont="1" applyBorder="1" applyAlignment="1">
      <alignment horizontal="left" vertical="center" wrapText="1"/>
    </xf>
  </cellXfs>
  <cellStyles count="234">
    <cellStyle name="20% - Accent1 2" xfId="85" xr:uid="{00000000-0005-0000-0000-000000000000}"/>
    <cellStyle name="20% - Accent1 2 2" xfId="189" xr:uid="{00000000-0005-0000-0000-000001000000}"/>
    <cellStyle name="20% - Accent2 2" xfId="89" xr:uid="{00000000-0005-0000-0000-000002000000}"/>
    <cellStyle name="20% - Accent2 2 2" xfId="173" xr:uid="{00000000-0005-0000-0000-000003000000}"/>
    <cellStyle name="20% - Accent3 2" xfId="93" xr:uid="{00000000-0005-0000-0000-000004000000}"/>
    <cellStyle name="20% - Accent3 2 2" xfId="158" xr:uid="{00000000-0005-0000-0000-000005000000}"/>
    <cellStyle name="20% - Accent4 2" xfId="97" xr:uid="{00000000-0005-0000-0000-000006000000}"/>
    <cellStyle name="20% - Accent4 2 2" xfId="156" xr:uid="{00000000-0005-0000-0000-000007000000}"/>
    <cellStyle name="20% - Accent5 2" xfId="101" xr:uid="{00000000-0005-0000-0000-000008000000}"/>
    <cellStyle name="20% - Accent5 2 2" xfId="137" xr:uid="{00000000-0005-0000-0000-000009000000}"/>
    <cellStyle name="20% - Accent6 2" xfId="105" xr:uid="{00000000-0005-0000-0000-00000A000000}"/>
    <cellStyle name="20% - Accent6 2 2" xfId="118" xr:uid="{00000000-0005-0000-0000-00000B000000}"/>
    <cellStyle name="40% - Accent1 2" xfId="86" xr:uid="{00000000-0005-0000-0000-00000C000000}"/>
    <cellStyle name="40% - Accent1 2 2" xfId="130" xr:uid="{00000000-0005-0000-0000-00000D000000}"/>
    <cellStyle name="40% - Accent2 2" xfId="90" xr:uid="{00000000-0005-0000-0000-00000E000000}"/>
    <cellStyle name="40% - Accent2 2 2" xfId="186" xr:uid="{00000000-0005-0000-0000-00000F000000}"/>
    <cellStyle name="40% - Accent3 2" xfId="94" xr:uid="{00000000-0005-0000-0000-000010000000}"/>
    <cellStyle name="40% - Accent3 2 2" xfId="128" xr:uid="{00000000-0005-0000-0000-000011000000}"/>
    <cellStyle name="40% - Accent4 2" xfId="98" xr:uid="{00000000-0005-0000-0000-000012000000}"/>
    <cellStyle name="40% - Accent4 2 2" xfId="190" xr:uid="{00000000-0005-0000-0000-000013000000}"/>
    <cellStyle name="40% - Accent5 2" xfId="102" xr:uid="{00000000-0005-0000-0000-000014000000}"/>
    <cellStyle name="40% - Accent5 2 2" xfId="134" xr:uid="{00000000-0005-0000-0000-000015000000}"/>
    <cellStyle name="40% - Accent6 2" xfId="106" xr:uid="{00000000-0005-0000-0000-000016000000}"/>
    <cellStyle name="40% - Accent6 2 2" xfId="111" xr:uid="{00000000-0005-0000-0000-000017000000}"/>
    <cellStyle name="60% - Accent1 2" xfId="87" xr:uid="{00000000-0005-0000-0000-000018000000}"/>
    <cellStyle name="60% - Accent1 2 2" xfId="138" xr:uid="{00000000-0005-0000-0000-000019000000}"/>
    <cellStyle name="60% - Accent2 2" xfId="91" xr:uid="{00000000-0005-0000-0000-00001A000000}"/>
    <cellStyle name="60% - Accent2 2 2" xfId="146" xr:uid="{00000000-0005-0000-0000-00001B000000}"/>
    <cellStyle name="60% - Accent3 2" xfId="95" xr:uid="{00000000-0005-0000-0000-00001C000000}"/>
    <cellStyle name="60% - Accent3 2 2" xfId="132" xr:uid="{00000000-0005-0000-0000-00001D000000}"/>
    <cellStyle name="60% - Accent4 2" xfId="99" xr:uid="{00000000-0005-0000-0000-00001E000000}"/>
    <cellStyle name="60% - Accent4 2 2" xfId="140" xr:uid="{00000000-0005-0000-0000-00001F000000}"/>
    <cellStyle name="60% - Accent5 2" xfId="103" xr:uid="{00000000-0005-0000-0000-000020000000}"/>
    <cellStyle name="60% - Accent5 2 2" xfId="129" xr:uid="{00000000-0005-0000-0000-000021000000}"/>
    <cellStyle name="60% - Accent6 2" xfId="107" xr:uid="{00000000-0005-0000-0000-000022000000}"/>
    <cellStyle name="60% - Accent6 2 2" xfId="167" xr:uid="{00000000-0005-0000-0000-000023000000}"/>
    <cellStyle name="Accent1 2" xfId="84" xr:uid="{00000000-0005-0000-0000-000024000000}"/>
    <cellStyle name="Accent1 2 2" xfId="147" xr:uid="{00000000-0005-0000-0000-000025000000}"/>
    <cellStyle name="Accent2 2" xfId="88" xr:uid="{00000000-0005-0000-0000-000026000000}"/>
    <cellStyle name="Accent2 2 2" xfId="150" xr:uid="{00000000-0005-0000-0000-000027000000}"/>
    <cellStyle name="Accent3 2" xfId="92" xr:uid="{00000000-0005-0000-0000-000028000000}"/>
    <cellStyle name="Accent3 2 2" xfId="113" xr:uid="{00000000-0005-0000-0000-000029000000}"/>
    <cellStyle name="Accent4 2" xfId="96" xr:uid="{00000000-0005-0000-0000-00002A000000}"/>
    <cellStyle name="Accent4 2 2" xfId="117" xr:uid="{00000000-0005-0000-0000-00002B000000}"/>
    <cellStyle name="Accent5 2" xfId="100" xr:uid="{00000000-0005-0000-0000-00002C000000}"/>
    <cellStyle name="Accent5 2 2" xfId="112" xr:uid="{00000000-0005-0000-0000-00002D000000}"/>
    <cellStyle name="Accent6 2" xfId="104" xr:uid="{00000000-0005-0000-0000-00002E000000}"/>
    <cellStyle name="Accent6 2 2" xfId="119" xr:uid="{00000000-0005-0000-0000-00002F000000}"/>
    <cellStyle name="Bad 2" xfId="73" xr:uid="{00000000-0005-0000-0000-000030000000}"/>
    <cellStyle name="Bad 2 2" xfId="135" xr:uid="{00000000-0005-0000-0000-000031000000}"/>
    <cellStyle name="Calculation 2" xfId="77" xr:uid="{00000000-0005-0000-0000-000032000000}"/>
    <cellStyle name="Calculation 2 2" xfId="110" xr:uid="{00000000-0005-0000-0000-000033000000}"/>
    <cellStyle name="Check Cell 2" xfId="79" xr:uid="{00000000-0005-0000-0000-000034000000}"/>
    <cellStyle name="Check Cell 2 2" xfId="114" xr:uid="{00000000-0005-0000-0000-000035000000}"/>
    <cellStyle name="Excel Built-in Normal" xfId="38" xr:uid="{00000000-0005-0000-0000-000036000000}"/>
    <cellStyle name="Excel Built-in Normal 2" xfId="221" xr:uid="{00000000-0005-0000-0000-000037000000}"/>
    <cellStyle name="Explanatory Text 2" xfId="45" xr:uid="{00000000-0005-0000-0000-000038000000}"/>
    <cellStyle name="Explanatory Text 2 2" xfId="170" xr:uid="{00000000-0005-0000-0000-000039000000}"/>
    <cellStyle name="Explanatory Text 3" xfId="82" xr:uid="{00000000-0005-0000-0000-00003A000000}"/>
    <cellStyle name="Explanatory Text 3 2" xfId="131" xr:uid="{00000000-0005-0000-0000-00003B000000}"/>
    <cellStyle name="Good 2" xfId="72" xr:uid="{00000000-0005-0000-0000-00003C000000}"/>
    <cellStyle name="Good 2 2" xfId="109" xr:uid="{00000000-0005-0000-0000-00003D000000}"/>
    <cellStyle name="Heading 1 2" xfId="68" xr:uid="{00000000-0005-0000-0000-00003E000000}"/>
    <cellStyle name="Heading 1 2 2" xfId="142" xr:uid="{00000000-0005-0000-0000-00003F000000}"/>
    <cellStyle name="Heading 2 2" xfId="69" xr:uid="{00000000-0005-0000-0000-000040000000}"/>
    <cellStyle name="Heading 2 2 2" xfId="145" xr:uid="{00000000-0005-0000-0000-000041000000}"/>
    <cellStyle name="Heading 3 2" xfId="70" xr:uid="{00000000-0005-0000-0000-000042000000}"/>
    <cellStyle name="Heading 3 2 2" xfId="144" xr:uid="{00000000-0005-0000-0000-000043000000}"/>
    <cellStyle name="Heading 4 2" xfId="71" xr:uid="{00000000-0005-0000-0000-000044000000}"/>
    <cellStyle name="Heading 4 2 2" xfId="120" xr:uid="{00000000-0005-0000-0000-000045000000}"/>
    <cellStyle name="Hyperlink" xfId="1" builtinId="8"/>
    <cellStyle name="Hyperlink 2" xfId="3" xr:uid="{00000000-0005-0000-0000-000047000000}"/>
    <cellStyle name="Hyperlink 2 2" xfId="17" xr:uid="{00000000-0005-0000-0000-000048000000}"/>
    <cellStyle name="Hyperlink 2 2 2" xfId="164" xr:uid="{00000000-0005-0000-0000-000049000000}"/>
    <cellStyle name="Hyperlink 2 3" xfId="122" xr:uid="{00000000-0005-0000-0000-00004A000000}"/>
    <cellStyle name="Hyperlink 3" xfId="5" xr:uid="{00000000-0005-0000-0000-00004B000000}"/>
    <cellStyle name="Hyperlink 3 2" xfId="166" xr:uid="{00000000-0005-0000-0000-00004C000000}"/>
    <cellStyle name="Hyperlink 4" xfId="184" xr:uid="{00000000-0005-0000-0000-00004D000000}"/>
    <cellStyle name="Input 2" xfId="75" xr:uid="{00000000-0005-0000-0000-00004E000000}"/>
    <cellStyle name="Input 2 2" xfId="169" xr:uid="{00000000-0005-0000-0000-00004F000000}"/>
    <cellStyle name="Linked Cell 2" xfId="78" xr:uid="{00000000-0005-0000-0000-000050000000}"/>
    <cellStyle name="Linked Cell 2 2" xfId="177" xr:uid="{00000000-0005-0000-0000-000051000000}"/>
    <cellStyle name="Neutral 2" xfId="74" xr:uid="{00000000-0005-0000-0000-000052000000}"/>
    <cellStyle name="Neutral 2 2" xfId="192" xr:uid="{00000000-0005-0000-0000-000053000000}"/>
    <cellStyle name="Normal" xfId="0" builtinId="0"/>
    <cellStyle name="Normal 10" xfId="15" xr:uid="{00000000-0005-0000-0000-000055000000}"/>
    <cellStyle name="Normal 10 2" xfId="143" xr:uid="{00000000-0005-0000-0000-000056000000}"/>
    <cellStyle name="Normal 11" xfId="10" xr:uid="{00000000-0005-0000-0000-000057000000}"/>
    <cellStyle name="Normal 11 2" xfId="125" xr:uid="{00000000-0005-0000-0000-000058000000}"/>
    <cellStyle name="Normal 12" xfId="8" xr:uid="{00000000-0005-0000-0000-000059000000}"/>
    <cellStyle name="Normal 12 2" xfId="160" xr:uid="{00000000-0005-0000-0000-00005A000000}"/>
    <cellStyle name="Normal 13" xfId="13" xr:uid="{00000000-0005-0000-0000-00005B000000}"/>
    <cellStyle name="Normal 13 2" xfId="168" xr:uid="{00000000-0005-0000-0000-00005C000000}"/>
    <cellStyle name="Normal 14" xfId="19" xr:uid="{00000000-0005-0000-0000-00005D000000}"/>
    <cellStyle name="Normal 14 2" xfId="172" xr:uid="{00000000-0005-0000-0000-00005E000000}"/>
    <cellStyle name="Normal 15" xfId="16" xr:uid="{00000000-0005-0000-0000-00005F000000}"/>
    <cellStyle name="Normal 15 2" xfId="161" xr:uid="{00000000-0005-0000-0000-000060000000}"/>
    <cellStyle name="Normal 16" xfId="9" xr:uid="{00000000-0005-0000-0000-000061000000}"/>
    <cellStyle name="Normal 16 2" xfId="165" xr:uid="{00000000-0005-0000-0000-000062000000}"/>
    <cellStyle name="Normal 17" xfId="21" xr:uid="{00000000-0005-0000-0000-000063000000}"/>
    <cellStyle name="Normal 17 2" xfId="153" xr:uid="{00000000-0005-0000-0000-000064000000}"/>
    <cellStyle name="Normal 18" xfId="22" xr:uid="{00000000-0005-0000-0000-000065000000}"/>
    <cellStyle name="Normal 18 2" xfId="175" xr:uid="{00000000-0005-0000-0000-000066000000}"/>
    <cellStyle name="Normal 19" xfId="23" xr:uid="{00000000-0005-0000-0000-000067000000}"/>
    <cellStyle name="Normal 19 2" xfId="162" xr:uid="{00000000-0005-0000-0000-000068000000}"/>
    <cellStyle name="Normal 2" xfId="2" xr:uid="{00000000-0005-0000-0000-000069000000}"/>
    <cellStyle name="Normal 2 2" xfId="179" xr:uid="{00000000-0005-0000-0000-00006A000000}"/>
    <cellStyle name="Normal 20" xfId="24" xr:uid="{00000000-0005-0000-0000-00006B000000}"/>
    <cellStyle name="Normal 20 2" xfId="155" xr:uid="{00000000-0005-0000-0000-00006C000000}"/>
    <cellStyle name="Normal 21" xfId="25" xr:uid="{00000000-0005-0000-0000-00006D000000}"/>
    <cellStyle name="Normal 21 2" xfId="157" xr:uid="{00000000-0005-0000-0000-00006E000000}"/>
    <cellStyle name="Normal 22" xfId="26" xr:uid="{00000000-0005-0000-0000-00006F000000}"/>
    <cellStyle name="Normal 22 2" xfId="115" xr:uid="{00000000-0005-0000-0000-000070000000}"/>
    <cellStyle name="Normal 23" xfId="27" xr:uid="{00000000-0005-0000-0000-000071000000}"/>
    <cellStyle name="Normal 23 2" xfId="152" xr:uid="{00000000-0005-0000-0000-000072000000}"/>
    <cellStyle name="Normal 24" xfId="28" xr:uid="{00000000-0005-0000-0000-000073000000}"/>
    <cellStyle name="Normal 24 2" xfId="151" xr:uid="{00000000-0005-0000-0000-000074000000}"/>
    <cellStyle name="Normal 25" xfId="29" xr:uid="{00000000-0005-0000-0000-000075000000}"/>
    <cellStyle name="Normal 25 2" xfId="171" xr:uid="{00000000-0005-0000-0000-000076000000}"/>
    <cellStyle name="Normal 26" xfId="30" xr:uid="{00000000-0005-0000-0000-000077000000}"/>
    <cellStyle name="Normal 26 2" xfId="178" xr:uid="{00000000-0005-0000-0000-000078000000}"/>
    <cellStyle name="Normal 27" xfId="31" xr:uid="{00000000-0005-0000-0000-000079000000}"/>
    <cellStyle name="Normal 27 2" xfId="176" xr:uid="{00000000-0005-0000-0000-00007A000000}"/>
    <cellStyle name="Normal 28" xfId="32" xr:uid="{00000000-0005-0000-0000-00007B000000}"/>
    <cellStyle name="Normal 28 2" xfId="127" xr:uid="{00000000-0005-0000-0000-00007C000000}"/>
    <cellStyle name="Normal 29" xfId="33" xr:uid="{00000000-0005-0000-0000-00007D000000}"/>
    <cellStyle name="Normal 29 2" xfId="174" xr:uid="{00000000-0005-0000-0000-00007E000000}"/>
    <cellStyle name="Normal 3" xfId="4" xr:uid="{00000000-0005-0000-0000-00007F000000}"/>
    <cellStyle name="Normal 3 2" xfId="181" xr:uid="{00000000-0005-0000-0000-000080000000}"/>
    <cellStyle name="Normal 30" xfId="34" xr:uid="{00000000-0005-0000-0000-000081000000}"/>
    <cellStyle name="Normal 30 2" xfId="154" xr:uid="{00000000-0005-0000-0000-000082000000}"/>
    <cellStyle name="Normal 31" xfId="20" xr:uid="{00000000-0005-0000-0000-000083000000}"/>
    <cellStyle name="Normal 31 2" xfId="180" xr:uid="{00000000-0005-0000-0000-000084000000}"/>
    <cellStyle name="Normal 32" xfId="35" xr:uid="{00000000-0005-0000-0000-000085000000}"/>
    <cellStyle name="Normal 32 2" xfId="124" xr:uid="{00000000-0005-0000-0000-000086000000}"/>
    <cellStyle name="Normal 33" xfId="36" xr:uid="{00000000-0005-0000-0000-000087000000}"/>
    <cellStyle name="Normal 33 2" xfId="163" xr:uid="{00000000-0005-0000-0000-000088000000}"/>
    <cellStyle name="Normal 34" xfId="37" xr:uid="{00000000-0005-0000-0000-000089000000}"/>
    <cellStyle name="Normal 34 2" xfId="188" xr:uid="{00000000-0005-0000-0000-00008A000000}"/>
    <cellStyle name="Normal 35" xfId="39" xr:uid="{00000000-0005-0000-0000-00008B000000}"/>
    <cellStyle name="Normal 35 2" xfId="194" xr:uid="{00000000-0005-0000-0000-00008C000000}"/>
    <cellStyle name="Normal 36" xfId="40" xr:uid="{00000000-0005-0000-0000-00008D000000}"/>
    <cellStyle name="Normal 36 2" xfId="139" xr:uid="{00000000-0005-0000-0000-00008E000000}"/>
    <cellStyle name="Normal 37" xfId="42" xr:uid="{00000000-0005-0000-0000-00008F000000}"/>
    <cellStyle name="Normal 37 2" xfId="123" xr:uid="{00000000-0005-0000-0000-000090000000}"/>
    <cellStyle name="Normal 38" xfId="48" xr:uid="{00000000-0005-0000-0000-000091000000}"/>
    <cellStyle name="Normal 38 2" xfId="141" xr:uid="{00000000-0005-0000-0000-000092000000}"/>
    <cellStyle name="Normal 39" xfId="41" xr:uid="{00000000-0005-0000-0000-000093000000}"/>
    <cellStyle name="Normal 39 2" xfId="126" xr:uid="{00000000-0005-0000-0000-000094000000}"/>
    <cellStyle name="Normal 4" xfId="6" xr:uid="{00000000-0005-0000-0000-000095000000}"/>
    <cellStyle name="Normal 4 2" xfId="183" xr:uid="{00000000-0005-0000-0000-000096000000}"/>
    <cellStyle name="Normal 40" xfId="47" xr:uid="{00000000-0005-0000-0000-000097000000}"/>
    <cellStyle name="Normal 40 2" xfId="185" xr:uid="{00000000-0005-0000-0000-000098000000}"/>
    <cellStyle name="Normal 41" xfId="43" xr:uid="{00000000-0005-0000-0000-000099000000}"/>
    <cellStyle name="Normal 41 2" xfId="116" xr:uid="{00000000-0005-0000-0000-00009A000000}"/>
    <cellStyle name="Normal 42" xfId="44" xr:uid="{00000000-0005-0000-0000-00009B000000}"/>
    <cellStyle name="Normal 42 2" xfId="121" xr:uid="{00000000-0005-0000-0000-00009C000000}"/>
    <cellStyle name="Normal 43" xfId="46" xr:uid="{00000000-0005-0000-0000-00009D000000}"/>
    <cellStyle name="Normal 43 2" xfId="149" xr:uid="{00000000-0005-0000-0000-00009E000000}"/>
    <cellStyle name="Normal 44" xfId="50" xr:uid="{00000000-0005-0000-0000-00009F000000}"/>
    <cellStyle name="Normal 44 2" xfId="193" xr:uid="{00000000-0005-0000-0000-0000A0000000}"/>
    <cellStyle name="Normal 45" xfId="53" xr:uid="{00000000-0005-0000-0000-0000A1000000}"/>
    <cellStyle name="Normal 45 2" xfId="182" xr:uid="{00000000-0005-0000-0000-0000A2000000}"/>
    <cellStyle name="Normal 46" xfId="51" xr:uid="{00000000-0005-0000-0000-0000A3000000}"/>
    <cellStyle name="Normal 46 2" xfId="204" xr:uid="{00000000-0005-0000-0000-0000A4000000}"/>
    <cellStyle name="Normal 47" xfId="49" xr:uid="{00000000-0005-0000-0000-0000A5000000}"/>
    <cellStyle name="Normal 47 2" xfId="197" xr:uid="{00000000-0005-0000-0000-0000A6000000}"/>
    <cellStyle name="Normal 48" xfId="54" xr:uid="{00000000-0005-0000-0000-0000A7000000}"/>
    <cellStyle name="Normal 48 2" xfId="213" xr:uid="{00000000-0005-0000-0000-0000A8000000}"/>
    <cellStyle name="Normal 49" xfId="56" xr:uid="{00000000-0005-0000-0000-0000A9000000}"/>
    <cellStyle name="Normal 49 2" xfId="206" xr:uid="{00000000-0005-0000-0000-0000AA000000}"/>
    <cellStyle name="Normal 5" xfId="11" xr:uid="{00000000-0005-0000-0000-0000AB000000}"/>
    <cellStyle name="Normal 5 2" xfId="195" xr:uid="{00000000-0005-0000-0000-0000AC000000}"/>
    <cellStyle name="Normal 50" xfId="52" xr:uid="{00000000-0005-0000-0000-0000AD000000}"/>
    <cellStyle name="Normal 50 2" xfId="211" xr:uid="{00000000-0005-0000-0000-0000AE000000}"/>
    <cellStyle name="Normal 51" xfId="55" xr:uid="{00000000-0005-0000-0000-0000AF000000}"/>
    <cellStyle name="Normal 51 2" xfId="218" xr:uid="{00000000-0005-0000-0000-0000B0000000}"/>
    <cellStyle name="Normal 52" xfId="58" xr:uid="{00000000-0005-0000-0000-0000B1000000}"/>
    <cellStyle name="Normal 52 2" xfId="208" xr:uid="{00000000-0005-0000-0000-0000B2000000}"/>
    <cellStyle name="Normal 53" xfId="57" xr:uid="{00000000-0005-0000-0000-0000B3000000}"/>
    <cellStyle name="Normal 53 2" xfId="201" xr:uid="{00000000-0005-0000-0000-0000B4000000}"/>
    <cellStyle name="Normal 54" xfId="60" xr:uid="{00000000-0005-0000-0000-0000B5000000}"/>
    <cellStyle name="Normal 54 2" xfId="216" xr:uid="{00000000-0005-0000-0000-0000B6000000}"/>
    <cellStyle name="Normal 55" xfId="61" xr:uid="{00000000-0005-0000-0000-0000B7000000}"/>
    <cellStyle name="Normal 55 2" xfId="210" xr:uid="{00000000-0005-0000-0000-0000B8000000}"/>
    <cellStyle name="Normal 56" xfId="63" xr:uid="{00000000-0005-0000-0000-0000B9000000}"/>
    <cellStyle name="Normal 56 2" xfId="199" xr:uid="{00000000-0005-0000-0000-0000BA000000}"/>
    <cellStyle name="Normal 57" xfId="66" xr:uid="{00000000-0005-0000-0000-0000BB000000}"/>
    <cellStyle name="Normal 57 2" xfId="196" xr:uid="{00000000-0005-0000-0000-0000BC000000}"/>
    <cellStyle name="Normal 58" xfId="62" xr:uid="{00000000-0005-0000-0000-0000BD000000}"/>
    <cellStyle name="Normal 58 2" xfId="212" xr:uid="{00000000-0005-0000-0000-0000BE000000}"/>
    <cellStyle name="Normal 59" xfId="65" xr:uid="{00000000-0005-0000-0000-0000BF000000}"/>
    <cellStyle name="Normal 59 2" xfId="205" xr:uid="{00000000-0005-0000-0000-0000C0000000}"/>
    <cellStyle name="Normal 6" xfId="7" xr:uid="{00000000-0005-0000-0000-0000C1000000}"/>
    <cellStyle name="Normal 6 2" xfId="198" xr:uid="{00000000-0005-0000-0000-0000C2000000}"/>
    <cellStyle name="Normal 60" xfId="59" xr:uid="{00000000-0005-0000-0000-0000C3000000}"/>
    <cellStyle name="Normal 60 2" xfId="214" xr:uid="{00000000-0005-0000-0000-0000C4000000}"/>
    <cellStyle name="Normal 61" xfId="64" xr:uid="{00000000-0005-0000-0000-0000C5000000}"/>
    <cellStyle name="Normal 61 2" xfId="203" xr:uid="{00000000-0005-0000-0000-0000C6000000}"/>
    <cellStyle name="Normal 62" xfId="108" xr:uid="{00000000-0005-0000-0000-0000C7000000}"/>
    <cellStyle name="Normal 63" xfId="148" xr:uid="{00000000-0005-0000-0000-0000C8000000}"/>
    <cellStyle name="Normal 64" xfId="136" xr:uid="{00000000-0005-0000-0000-0000C9000000}"/>
    <cellStyle name="Normal 65" xfId="159" xr:uid="{00000000-0005-0000-0000-0000CA000000}"/>
    <cellStyle name="Normal 66" xfId="133" xr:uid="{00000000-0005-0000-0000-0000CB000000}"/>
    <cellStyle name="Normal 67" xfId="191" xr:uid="{00000000-0005-0000-0000-0000CC000000}"/>
    <cellStyle name="Normal 68" xfId="187" xr:uid="{00000000-0005-0000-0000-0000CD000000}"/>
    <cellStyle name="Normal 69" xfId="223" xr:uid="{00000000-0005-0000-0000-0000CE000000}"/>
    <cellStyle name="Normal 7" xfId="12" xr:uid="{00000000-0005-0000-0000-0000CF000000}"/>
    <cellStyle name="Normal 7 2" xfId="200" xr:uid="{00000000-0005-0000-0000-0000D0000000}"/>
    <cellStyle name="Normal 70" xfId="222" xr:uid="{00000000-0005-0000-0000-0000D1000000}"/>
    <cellStyle name="Normal 71" xfId="224" xr:uid="{00000000-0005-0000-0000-0000D2000000}"/>
    <cellStyle name="Normal 72" xfId="227" xr:uid="{00000000-0005-0000-0000-0000D3000000}"/>
    <cellStyle name="Normal 73" xfId="225" xr:uid="{00000000-0005-0000-0000-0000D4000000}"/>
    <cellStyle name="Normal 74" xfId="226" xr:uid="{00000000-0005-0000-0000-0000D5000000}"/>
    <cellStyle name="Normal 75" xfId="228" xr:uid="{EB3BBF7C-D93D-4A4A-B2D8-17CDEF575E06}"/>
    <cellStyle name="Normal 76" xfId="229" xr:uid="{73AB8DD2-ECEE-4763-803A-76458A5EC104}"/>
    <cellStyle name="Normal 77" xfId="230" xr:uid="{A9CF8235-C311-4AFF-B8FA-A3DACDBCB09F}"/>
    <cellStyle name="Normal 78" xfId="231" xr:uid="{C029E326-6931-452C-A262-2B473155E97C}"/>
    <cellStyle name="Normal 79" xfId="232" xr:uid="{12745C01-E88C-44F6-8B9F-B1B6AD3D6A32}"/>
    <cellStyle name="Normal 8" xfId="14" xr:uid="{00000000-0005-0000-0000-0000D6000000}"/>
    <cellStyle name="Normal 8 2" xfId="215" xr:uid="{00000000-0005-0000-0000-0000D7000000}"/>
    <cellStyle name="Normal 80" xfId="233" xr:uid="{3F370B0F-4454-43B2-8E81-62B8960E3161}"/>
    <cellStyle name="Normal 9" xfId="18" xr:uid="{00000000-0005-0000-0000-0000D8000000}"/>
    <cellStyle name="Normal 9 2" xfId="209" xr:uid="{00000000-0005-0000-0000-0000D9000000}"/>
    <cellStyle name="Note 2" xfId="81" xr:uid="{00000000-0005-0000-0000-0000DA000000}"/>
    <cellStyle name="Note 2 2" xfId="202" xr:uid="{00000000-0005-0000-0000-0000DB000000}"/>
    <cellStyle name="Output 2" xfId="76" xr:uid="{00000000-0005-0000-0000-0000DC000000}"/>
    <cellStyle name="Output 2 2" xfId="217" xr:uid="{00000000-0005-0000-0000-0000DD000000}"/>
    <cellStyle name="Title 2" xfId="67" xr:uid="{00000000-0005-0000-0000-0000DE000000}"/>
    <cellStyle name="Title 2 2" xfId="207" xr:uid="{00000000-0005-0000-0000-0000DF000000}"/>
    <cellStyle name="Total 2" xfId="83" xr:uid="{00000000-0005-0000-0000-0000E0000000}"/>
    <cellStyle name="Total 2 2" xfId="219" xr:uid="{00000000-0005-0000-0000-0000E1000000}"/>
    <cellStyle name="Warning Text 2" xfId="80" xr:uid="{00000000-0005-0000-0000-0000E2000000}"/>
    <cellStyle name="Warning Text 2 2" xfId="220" xr:uid="{00000000-0005-0000-0000-0000E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gif"/><Relationship Id="rId7" Type="http://schemas.openxmlformats.org/officeDocument/2006/relationships/image" Target="../media/image7.gif"/><Relationship Id="rId2" Type="http://schemas.openxmlformats.org/officeDocument/2006/relationships/image" Target="../media/image2.gif"/><Relationship Id="rId1" Type="http://schemas.openxmlformats.org/officeDocument/2006/relationships/image" Target="../media/image1.gif"/><Relationship Id="rId6" Type="http://schemas.openxmlformats.org/officeDocument/2006/relationships/image" Target="../media/image6.gif"/><Relationship Id="rId5" Type="http://schemas.openxmlformats.org/officeDocument/2006/relationships/image" Target="../media/image5.gif"/><Relationship Id="rId4" Type="http://schemas.openxmlformats.org/officeDocument/2006/relationships/image" Target="../media/image4.gif"/></Relationships>
</file>

<file path=xl/drawings/_rels/drawing2.xml.rels><?xml version="1.0" encoding="UTF-8" standalone="yes"?>
<Relationships xmlns="http://schemas.openxmlformats.org/package/2006/relationships"><Relationship Id="rId3" Type="http://schemas.openxmlformats.org/officeDocument/2006/relationships/image" Target="../media/image3.gif"/><Relationship Id="rId7" Type="http://schemas.openxmlformats.org/officeDocument/2006/relationships/image" Target="../media/image7.gif"/><Relationship Id="rId2" Type="http://schemas.openxmlformats.org/officeDocument/2006/relationships/image" Target="../media/image2.gif"/><Relationship Id="rId1" Type="http://schemas.openxmlformats.org/officeDocument/2006/relationships/image" Target="../media/image1.gif"/><Relationship Id="rId6" Type="http://schemas.openxmlformats.org/officeDocument/2006/relationships/image" Target="../media/image6.gif"/><Relationship Id="rId5" Type="http://schemas.openxmlformats.org/officeDocument/2006/relationships/image" Target="../media/image5.gif"/><Relationship Id="rId4" Type="http://schemas.openxmlformats.org/officeDocument/2006/relationships/image" Target="../media/image4.gif"/></Relationships>
</file>

<file path=xl/drawings/drawing1.xml><?xml version="1.0" encoding="utf-8"?>
<xdr:wsDr xmlns:xdr="http://schemas.openxmlformats.org/drawingml/2006/spreadsheetDrawing" xmlns:a="http://schemas.openxmlformats.org/drawingml/2006/main">
  <xdr:twoCellAnchor editAs="oneCell">
    <xdr:from>
      <xdr:col>5</xdr:col>
      <xdr:colOff>19050</xdr:colOff>
      <xdr:row>367</xdr:row>
      <xdr:rowOff>0</xdr:rowOff>
    </xdr:from>
    <xdr:to>
      <xdr:col>5</xdr:col>
      <xdr:colOff>28575</xdr:colOff>
      <xdr:row>367</xdr:row>
      <xdr:rowOff>9525</xdr:rowOff>
    </xdr:to>
    <xdr:pic>
      <xdr:nvPicPr>
        <xdr:cNvPr id="2" name="Picture 1" descr="https://d.adroll.com/cm/index/out">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65550" y="10927373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38100</xdr:colOff>
      <xdr:row>367</xdr:row>
      <xdr:rowOff>0</xdr:rowOff>
    </xdr:from>
    <xdr:to>
      <xdr:col>5</xdr:col>
      <xdr:colOff>47625</xdr:colOff>
      <xdr:row>367</xdr:row>
      <xdr:rowOff>9525</xdr:rowOff>
    </xdr:to>
    <xdr:pic>
      <xdr:nvPicPr>
        <xdr:cNvPr id="3" name="Picture 2" descr="https://d.adroll.com/cm/n/out">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84600" y="10927373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57150</xdr:colOff>
      <xdr:row>367</xdr:row>
      <xdr:rowOff>0</xdr:rowOff>
    </xdr:from>
    <xdr:to>
      <xdr:col>5</xdr:col>
      <xdr:colOff>66675</xdr:colOff>
      <xdr:row>367</xdr:row>
      <xdr:rowOff>9525</xdr:rowOff>
    </xdr:to>
    <xdr:sp macro="" textlink="">
      <xdr:nvSpPr>
        <xdr:cNvPr id="4" name="AutoShape 4" descr="https://d.adroll.com/cm/pubmatic/out">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3803650" y="10927373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76200</xdr:colOff>
      <xdr:row>367</xdr:row>
      <xdr:rowOff>0</xdr:rowOff>
    </xdr:from>
    <xdr:to>
      <xdr:col>5</xdr:col>
      <xdr:colOff>85725</xdr:colOff>
      <xdr:row>367</xdr:row>
      <xdr:rowOff>9525</xdr:rowOff>
    </xdr:to>
    <xdr:sp macro="" textlink="">
      <xdr:nvSpPr>
        <xdr:cNvPr id="5" name="AutoShape 5" descr="https://d.adroll.com/cm/taboola/out">
          <a:extLst>
            <a:ext uri="{FF2B5EF4-FFF2-40B4-BE49-F238E27FC236}">
              <a16:creationId xmlns:a16="http://schemas.microsoft.com/office/drawing/2014/main" id="{00000000-0008-0000-0000-000005000000}"/>
            </a:ext>
          </a:extLst>
        </xdr:cNvPr>
        <xdr:cNvSpPr>
          <a:spLocks noChangeAspect="1" noChangeArrowheads="1"/>
        </xdr:cNvSpPr>
      </xdr:nvSpPr>
      <xdr:spPr bwMode="auto">
        <a:xfrm>
          <a:off x="3822700" y="10927373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367</xdr:row>
      <xdr:rowOff>0</xdr:rowOff>
    </xdr:from>
    <xdr:to>
      <xdr:col>5</xdr:col>
      <xdr:colOff>9525</xdr:colOff>
      <xdr:row>367</xdr:row>
      <xdr:rowOff>9525</xdr:rowOff>
    </xdr:to>
    <xdr:sp macro="" textlink="">
      <xdr:nvSpPr>
        <xdr:cNvPr id="6" name="AutoShape 6" descr="https://d.adroll.com/cm/r/out">
          <a:extLst>
            <a:ext uri="{FF2B5EF4-FFF2-40B4-BE49-F238E27FC236}">
              <a16:creationId xmlns:a16="http://schemas.microsoft.com/office/drawing/2014/main" id="{00000000-0008-0000-0000-000006000000}"/>
            </a:ext>
          </a:extLst>
        </xdr:cNvPr>
        <xdr:cNvSpPr>
          <a:spLocks noChangeAspect="1" noChangeArrowheads="1"/>
        </xdr:cNvSpPr>
      </xdr:nvSpPr>
      <xdr:spPr bwMode="auto">
        <a:xfrm>
          <a:off x="3746500" y="10927373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19050</xdr:colOff>
      <xdr:row>367</xdr:row>
      <xdr:rowOff>0</xdr:rowOff>
    </xdr:from>
    <xdr:to>
      <xdr:col>5</xdr:col>
      <xdr:colOff>28575</xdr:colOff>
      <xdr:row>367</xdr:row>
      <xdr:rowOff>9525</xdr:rowOff>
    </xdr:to>
    <xdr:pic>
      <xdr:nvPicPr>
        <xdr:cNvPr id="7" name="Picture 6" descr="https://d.adroll.com/cm/f/out">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65550" y="10927373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38100</xdr:colOff>
      <xdr:row>367</xdr:row>
      <xdr:rowOff>0</xdr:rowOff>
    </xdr:from>
    <xdr:to>
      <xdr:col>5</xdr:col>
      <xdr:colOff>47625</xdr:colOff>
      <xdr:row>367</xdr:row>
      <xdr:rowOff>9525</xdr:rowOff>
    </xdr:to>
    <xdr:pic>
      <xdr:nvPicPr>
        <xdr:cNvPr id="8" name="Picture 7" descr="https://d.adroll.com/cm/b/out">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784600" y="10927373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57150</xdr:colOff>
      <xdr:row>367</xdr:row>
      <xdr:rowOff>0</xdr:rowOff>
    </xdr:from>
    <xdr:to>
      <xdr:col>5</xdr:col>
      <xdr:colOff>66675</xdr:colOff>
      <xdr:row>367</xdr:row>
      <xdr:rowOff>9525</xdr:rowOff>
    </xdr:to>
    <xdr:pic>
      <xdr:nvPicPr>
        <xdr:cNvPr id="9" name="Picture 8" descr="https://d.adroll.com/cm/w/out">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803650" y="10927373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76200</xdr:colOff>
      <xdr:row>367</xdr:row>
      <xdr:rowOff>0</xdr:rowOff>
    </xdr:from>
    <xdr:to>
      <xdr:col>5</xdr:col>
      <xdr:colOff>85725</xdr:colOff>
      <xdr:row>367</xdr:row>
      <xdr:rowOff>9525</xdr:rowOff>
    </xdr:to>
    <xdr:pic>
      <xdr:nvPicPr>
        <xdr:cNvPr id="10" name="Picture 9" descr="https://d.adroll.com/cm/x/out">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822700" y="10927373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95250</xdr:colOff>
      <xdr:row>367</xdr:row>
      <xdr:rowOff>0</xdr:rowOff>
    </xdr:from>
    <xdr:to>
      <xdr:col>5</xdr:col>
      <xdr:colOff>104775</xdr:colOff>
      <xdr:row>367</xdr:row>
      <xdr:rowOff>9525</xdr:rowOff>
    </xdr:to>
    <xdr:pic>
      <xdr:nvPicPr>
        <xdr:cNvPr id="11" name="Picture 10" descr="https://d.adroll.com/cm/l/out">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841750" y="10927373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133350</xdr:colOff>
      <xdr:row>367</xdr:row>
      <xdr:rowOff>0</xdr:rowOff>
    </xdr:from>
    <xdr:to>
      <xdr:col>5</xdr:col>
      <xdr:colOff>142875</xdr:colOff>
      <xdr:row>367</xdr:row>
      <xdr:rowOff>9525</xdr:rowOff>
    </xdr:to>
    <xdr:pic>
      <xdr:nvPicPr>
        <xdr:cNvPr id="12" name="Picture 11" descr="https://d.adroll.com/cm/g/out?google_nid=adroll5">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79850" y="10927373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28575</xdr:colOff>
      <xdr:row>1</xdr:row>
      <xdr:rowOff>160948</xdr:rowOff>
    </xdr:from>
    <xdr:to>
      <xdr:col>5</xdr:col>
      <xdr:colOff>38100</xdr:colOff>
      <xdr:row>1</xdr:row>
      <xdr:rowOff>170473</xdr:rowOff>
    </xdr:to>
    <xdr:pic>
      <xdr:nvPicPr>
        <xdr:cNvPr id="13" name="Picture 12" descr="https://d.adroll.com/cm/index/out">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75075" y="2603256"/>
          <a:ext cx="9525" cy="9525"/>
        </a:xfrm>
        <a:prstGeom prst="rect">
          <a:avLst/>
        </a:prstGeom>
        <a:noFill/>
        <a:extLst>
          <a:ext uri="{909E8E84-426E-40dd-AFC4-6F175D3DCCD1}">
            <a14:hiddenFill xmlns:lc="http://schemas.openxmlformats.org/drawingml/2006/lockedCanvas" xmlns:a14="http://schemas.microsoft.com/office/drawing/2010/main" xmlns="">
              <a:solidFill>
                <a:srgbClr val="FFFFFF"/>
              </a:solidFill>
            </a14:hiddenFill>
          </a:ext>
        </a:extLst>
      </xdr:spPr>
    </xdr:pic>
    <xdr:clientData/>
  </xdr:twoCellAnchor>
  <xdr:twoCellAnchor editAs="oneCell">
    <xdr:from>
      <xdr:col>5</xdr:col>
      <xdr:colOff>47625</xdr:colOff>
      <xdr:row>1</xdr:row>
      <xdr:rowOff>160948</xdr:rowOff>
    </xdr:from>
    <xdr:to>
      <xdr:col>5</xdr:col>
      <xdr:colOff>57150</xdr:colOff>
      <xdr:row>1</xdr:row>
      <xdr:rowOff>170473</xdr:rowOff>
    </xdr:to>
    <xdr:pic>
      <xdr:nvPicPr>
        <xdr:cNvPr id="14" name="Picture 13" descr="https://d.adroll.com/cm/n/out">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94125" y="2603256"/>
          <a:ext cx="9525" cy="9525"/>
        </a:xfrm>
        <a:prstGeom prst="rect">
          <a:avLst/>
        </a:prstGeom>
        <a:noFill/>
        <a:extLst>
          <a:ext uri="{909E8E84-426E-40dd-AFC4-6F175D3DCCD1}">
            <a14:hiddenFill xmlns:lc="http://schemas.openxmlformats.org/drawingml/2006/lockedCanvas" xmlns:a14="http://schemas.microsoft.com/office/drawing/2010/main" xmlns="">
              <a:solidFill>
                <a:srgbClr val="FFFFFF"/>
              </a:solidFill>
            </a14:hiddenFill>
          </a:ext>
        </a:extLst>
      </xdr:spPr>
    </xdr:pic>
    <xdr:clientData/>
  </xdr:twoCellAnchor>
  <xdr:twoCellAnchor editAs="oneCell">
    <xdr:from>
      <xdr:col>5</xdr:col>
      <xdr:colOff>57150</xdr:colOff>
      <xdr:row>1</xdr:row>
      <xdr:rowOff>160948</xdr:rowOff>
    </xdr:from>
    <xdr:to>
      <xdr:col>5</xdr:col>
      <xdr:colOff>66675</xdr:colOff>
      <xdr:row>1</xdr:row>
      <xdr:rowOff>170473</xdr:rowOff>
    </xdr:to>
    <xdr:sp macro="" textlink="">
      <xdr:nvSpPr>
        <xdr:cNvPr id="15" name="AutoShape 4" descr="https://d.adroll.com/cm/pubmatic/out">
          <a:extLst>
            <a:ext uri="{FF2B5EF4-FFF2-40B4-BE49-F238E27FC236}">
              <a16:creationId xmlns:a16="http://schemas.microsoft.com/office/drawing/2014/main" id="{00000000-0008-0000-0000-00000F000000}"/>
            </a:ext>
          </a:extLst>
        </xdr:cNvPr>
        <xdr:cNvSpPr>
          <a:spLocks noChangeAspect="1" noChangeArrowheads="1"/>
        </xdr:cNvSpPr>
      </xdr:nvSpPr>
      <xdr:spPr bwMode="auto">
        <a:xfrm>
          <a:off x="3803650" y="2603256"/>
          <a:ext cx="9525" cy="9525"/>
        </a:xfrm>
        <a:prstGeom prst="rect">
          <a:avLst/>
        </a:prstGeom>
        <a:noFill/>
        <a:extLst>
          <a:ext uri="{909E8E84-426E-40dd-AFC4-6F175D3DCCD1}">
            <a14:hiddenFill xmlns:lc="http://schemas.openxmlformats.org/drawingml/2006/lockedCanvas" xmlns:a14="http://schemas.microsoft.com/office/drawing/2010/main" xmlns="">
              <a:solidFill>
                <a:srgbClr val="FFFFFF"/>
              </a:solidFill>
            </a14:hiddenFill>
          </a:ext>
        </a:extLst>
      </xdr:spPr>
      <xdr:txBody>
        <a:bodyPr/>
        <a:lstStyle/>
        <a:p>
          <a:endParaRPr lang="en-GB"/>
        </a:p>
      </xdr:txBody>
    </xdr:sp>
    <xdr:clientData/>
  </xdr:twoCellAnchor>
  <xdr:twoCellAnchor editAs="oneCell">
    <xdr:from>
      <xdr:col>5</xdr:col>
      <xdr:colOff>76200</xdr:colOff>
      <xdr:row>1</xdr:row>
      <xdr:rowOff>160948</xdr:rowOff>
    </xdr:from>
    <xdr:to>
      <xdr:col>5</xdr:col>
      <xdr:colOff>85725</xdr:colOff>
      <xdr:row>1</xdr:row>
      <xdr:rowOff>170473</xdr:rowOff>
    </xdr:to>
    <xdr:sp macro="" textlink="">
      <xdr:nvSpPr>
        <xdr:cNvPr id="16" name="AutoShape 5" descr="https://d.adroll.com/cm/taboola/out">
          <a:extLst>
            <a:ext uri="{FF2B5EF4-FFF2-40B4-BE49-F238E27FC236}">
              <a16:creationId xmlns:a16="http://schemas.microsoft.com/office/drawing/2014/main" id="{00000000-0008-0000-0000-000010000000}"/>
            </a:ext>
          </a:extLst>
        </xdr:cNvPr>
        <xdr:cNvSpPr>
          <a:spLocks noChangeAspect="1" noChangeArrowheads="1"/>
        </xdr:cNvSpPr>
      </xdr:nvSpPr>
      <xdr:spPr bwMode="auto">
        <a:xfrm>
          <a:off x="3822700" y="2603256"/>
          <a:ext cx="9525" cy="9525"/>
        </a:xfrm>
        <a:prstGeom prst="rect">
          <a:avLst/>
        </a:prstGeom>
        <a:noFill/>
        <a:extLst>
          <a:ext uri="{909E8E84-426E-40dd-AFC4-6F175D3DCCD1}">
            <a14:hiddenFill xmlns:lc="http://schemas.openxmlformats.org/drawingml/2006/lockedCanvas" xmlns:a14="http://schemas.microsoft.com/office/drawing/2010/main" xmlns="">
              <a:solidFill>
                <a:srgbClr val="FFFFFF"/>
              </a:solidFill>
            </a14:hiddenFill>
          </a:ext>
        </a:extLst>
      </xdr:spPr>
      <xdr:txBody>
        <a:bodyPr/>
        <a:lstStyle/>
        <a:p>
          <a:endParaRPr lang="en-GB"/>
        </a:p>
      </xdr:txBody>
    </xdr:sp>
    <xdr:clientData/>
  </xdr:twoCellAnchor>
  <xdr:twoCellAnchor editAs="oneCell">
    <xdr:from>
      <xdr:col>5</xdr:col>
      <xdr:colOff>9525</xdr:colOff>
      <xdr:row>1</xdr:row>
      <xdr:rowOff>160948</xdr:rowOff>
    </xdr:from>
    <xdr:to>
      <xdr:col>5</xdr:col>
      <xdr:colOff>19050</xdr:colOff>
      <xdr:row>1</xdr:row>
      <xdr:rowOff>170473</xdr:rowOff>
    </xdr:to>
    <xdr:sp macro="" textlink="">
      <xdr:nvSpPr>
        <xdr:cNvPr id="17" name="AutoShape 6" descr="https://d.adroll.com/cm/r/out">
          <a:extLst>
            <a:ext uri="{FF2B5EF4-FFF2-40B4-BE49-F238E27FC236}">
              <a16:creationId xmlns:a16="http://schemas.microsoft.com/office/drawing/2014/main" id="{00000000-0008-0000-0000-000011000000}"/>
            </a:ext>
          </a:extLst>
        </xdr:cNvPr>
        <xdr:cNvSpPr>
          <a:spLocks noChangeAspect="1" noChangeArrowheads="1"/>
        </xdr:cNvSpPr>
      </xdr:nvSpPr>
      <xdr:spPr bwMode="auto">
        <a:xfrm>
          <a:off x="3756025" y="2603256"/>
          <a:ext cx="9525" cy="9525"/>
        </a:xfrm>
        <a:prstGeom prst="rect">
          <a:avLst/>
        </a:prstGeom>
        <a:noFill/>
        <a:extLst>
          <a:ext uri="{909E8E84-426E-40dd-AFC4-6F175D3DCCD1}">
            <a14:hiddenFill xmlns:lc="http://schemas.openxmlformats.org/drawingml/2006/lockedCanvas" xmlns:a14="http://schemas.microsoft.com/office/drawing/2010/main" xmlns="">
              <a:solidFill>
                <a:srgbClr val="FFFFFF"/>
              </a:solidFill>
            </a14:hiddenFill>
          </a:ext>
        </a:extLst>
      </xdr:spPr>
      <xdr:txBody>
        <a:bodyPr/>
        <a:lstStyle/>
        <a:p>
          <a:endParaRPr lang="en-GB"/>
        </a:p>
      </xdr:txBody>
    </xdr:sp>
    <xdr:clientData/>
  </xdr:twoCellAnchor>
  <xdr:twoCellAnchor editAs="oneCell">
    <xdr:from>
      <xdr:col>5</xdr:col>
      <xdr:colOff>28575</xdr:colOff>
      <xdr:row>1</xdr:row>
      <xdr:rowOff>160948</xdr:rowOff>
    </xdr:from>
    <xdr:to>
      <xdr:col>5</xdr:col>
      <xdr:colOff>38100</xdr:colOff>
      <xdr:row>1</xdr:row>
      <xdr:rowOff>170473</xdr:rowOff>
    </xdr:to>
    <xdr:pic>
      <xdr:nvPicPr>
        <xdr:cNvPr id="18" name="Picture 17" descr="https://d.adroll.com/cm/f/out">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75075" y="2603256"/>
          <a:ext cx="9525" cy="9525"/>
        </a:xfrm>
        <a:prstGeom prst="rect">
          <a:avLst/>
        </a:prstGeom>
        <a:noFill/>
        <a:extLst>
          <a:ext uri="{909E8E84-426E-40dd-AFC4-6F175D3DCCD1}">
            <a14:hiddenFill xmlns:lc="http://schemas.openxmlformats.org/drawingml/2006/lockedCanvas" xmlns:a14="http://schemas.microsoft.com/office/drawing/2010/main" xmlns="">
              <a:solidFill>
                <a:srgbClr val="FFFFFF"/>
              </a:solidFill>
            </a14:hiddenFill>
          </a:ext>
        </a:extLst>
      </xdr:spPr>
    </xdr:pic>
    <xdr:clientData/>
  </xdr:twoCellAnchor>
  <xdr:twoCellAnchor editAs="oneCell">
    <xdr:from>
      <xdr:col>5</xdr:col>
      <xdr:colOff>47625</xdr:colOff>
      <xdr:row>1</xdr:row>
      <xdr:rowOff>160948</xdr:rowOff>
    </xdr:from>
    <xdr:to>
      <xdr:col>5</xdr:col>
      <xdr:colOff>57150</xdr:colOff>
      <xdr:row>1</xdr:row>
      <xdr:rowOff>170473</xdr:rowOff>
    </xdr:to>
    <xdr:pic>
      <xdr:nvPicPr>
        <xdr:cNvPr id="19" name="Picture 18" descr="https://d.adroll.com/cm/b/out">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794125" y="2603256"/>
          <a:ext cx="9525" cy="9525"/>
        </a:xfrm>
        <a:prstGeom prst="rect">
          <a:avLst/>
        </a:prstGeom>
        <a:noFill/>
        <a:extLst>
          <a:ext uri="{909E8E84-426E-40dd-AFC4-6F175D3DCCD1}">
            <a14:hiddenFill xmlns:lc="http://schemas.openxmlformats.org/drawingml/2006/lockedCanvas" xmlns:a14="http://schemas.microsoft.com/office/drawing/2010/main" xmlns="">
              <a:solidFill>
                <a:srgbClr val="FFFFFF"/>
              </a:solidFill>
            </a14:hiddenFill>
          </a:ext>
        </a:extLst>
      </xdr:spPr>
    </xdr:pic>
    <xdr:clientData/>
  </xdr:twoCellAnchor>
  <xdr:twoCellAnchor editAs="oneCell">
    <xdr:from>
      <xdr:col>5</xdr:col>
      <xdr:colOff>57150</xdr:colOff>
      <xdr:row>1</xdr:row>
      <xdr:rowOff>160948</xdr:rowOff>
    </xdr:from>
    <xdr:to>
      <xdr:col>5</xdr:col>
      <xdr:colOff>66675</xdr:colOff>
      <xdr:row>1</xdr:row>
      <xdr:rowOff>170473</xdr:rowOff>
    </xdr:to>
    <xdr:pic>
      <xdr:nvPicPr>
        <xdr:cNvPr id="20" name="Picture 19" descr="https://d.adroll.com/cm/w/out">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803650" y="2603256"/>
          <a:ext cx="9525" cy="9525"/>
        </a:xfrm>
        <a:prstGeom prst="rect">
          <a:avLst/>
        </a:prstGeom>
        <a:noFill/>
        <a:extLst>
          <a:ext uri="{909E8E84-426E-40dd-AFC4-6F175D3DCCD1}">
            <a14:hiddenFill xmlns:lc="http://schemas.openxmlformats.org/drawingml/2006/lockedCanvas" xmlns:a14="http://schemas.microsoft.com/office/drawing/2010/main" xmlns="">
              <a:solidFill>
                <a:srgbClr val="FFFFFF"/>
              </a:solidFill>
            </a14:hiddenFill>
          </a:ext>
        </a:extLst>
      </xdr:spPr>
    </xdr:pic>
    <xdr:clientData/>
  </xdr:twoCellAnchor>
  <xdr:twoCellAnchor editAs="oneCell">
    <xdr:from>
      <xdr:col>5</xdr:col>
      <xdr:colOff>76200</xdr:colOff>
      <xdr:row>1</xdr:row>
      <xdr:rowOff>160948</xdr:rowOff>
    </xdr:from>
    <xdr:to>
      <xdr:col>5</xdr:col>
      <xdr:colOff>85725</xdr:colOff>
      <xdr:row>1</xdr:row>
      <xdr:rowOff>170473</xdr:rowOff>
    </xdr:to>
    <xdr:pic>
      <xdr:nvPicPr>
        <xdr:cNvPr id="21" name="Picture 20" descr="https://d.adroll.com/cm/x/out">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822700" y="2603256"/>
          <a:ext cx="9525" cy="9525"/>
        </a:xfrm>
        <a:prstGeom prst="rect">
          <a:avLst/>
        </a:prstGeom>
        <a:noFill/>
        <a:extLst>
          <a:ext uri="{909E8E84-426E-40dd-AFC4-6F175D3DCCD1}">
            <a14:hiddenFill xmlns:lc="http://schemas.openxmlformats.org/drawingml/2006/lockedCanvas" xmlns:a14="http://schemas.microsoft.com/office/drawing/2010/main" xmlns="">
              <a:solidFill>
                <a:srgbClr val="FFFFFF"/>
              </a:solidFill>
            </a14:hiddenFill>
          </a:ext>
        </a:extLst>
      </xdr:spPr>
    </xdr:pic>
    <xdr:clientData/>
  </xdr:twoCellAnchor>
  <xdr:twoCellAnchor editAs="oneCell">
    <xdr:from>
      <xdr:col>5</xdr:col>
      <xdr:colOff>95250</xdr:colOff>
      <xdr:row>1</xdr:row>
      <xdr:rowOff>160948</xdr:rowOff>
    </xdr:from>
    <xdr:to>
      <xdr:col>5</xdr:col>
      <xdr:colOff>104775</xdr:colOff>
      <xdr:row>1</xdr:row>
      <xdr:rowOff>170473</xdr:rowOff>
    </xdr:to>
    <xdr:pic>
      <xdr:nvPicPr>
        <xdr:cNvPr id="22" name="Picture 21" descr="https://d.adroll.com/cm/l/out">
          <a:extLst>
            <a:ext uri="{FF2B5EF4-FFF2-40B4-BE49-F238E27FC236}">
              <a16:creationId xmlns:a16="http://schemas.microsoft.com/office/drawing/2014/main" id="{00000000-0008-0000-0000-000016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841750" y="2603256"/>
          <a:ext cx="9525" cy="9525"/>
        </a:xfrm>
        <a:prstGeom prst="rect">
          <a:avLst/>
        </a:prstGeom>
        <a:noFill/>
        <a:extLst>
          <a:ext uri="{909E8E84-426E-40dd-AFC4-6F175D3DCCD1}">
            <a14:hiddenFill xmlns:lc="http://schemas.openxmlformats.org/drawingml/2006/lockedCanvas" xmlns:a14="http://schemas.microsoft.com/office/drawing/2010/main" xmlns="">
              <a:solidFill>
                <a:srgbClr val="FFFFFF"/>
              </a:solidFill>
            </a14:hiddenFill>
          </a:ext>
        </a:extLst>
      </xdr:spPr>
    </xdr:pic>
    <xdr:clientData/>
  </xdr:twoCellAnchor>
  <xdr:twoCellAnchor editAs="oneCell">
    <xdr:from>
      <xdr:col>5</xdr:col>
      <xdr:colOff>133350</xdr:colOff>
      <xdr:row>1</xdr:row>
      <xdr:rowOff>160948</xdr:rowOff>
    </xdr:from>
    <xdr:to>
      <xdr:col>5</xdr:col>
      <xdr:colOff>142875</xdr:colOff>
      <xdr:row>1</xdr:row>
      <xdr:rowOff>170473</xdr:rowOff>
    </xdr:to>
    <xdr:pic>
      <xdr:nvPicPr>
        <xdr:cNvPr id="23" name="Picture 22" descr="https://d.adroll.com/cm/g/out?google_nid=adroll5">
          <a:extLst>
            <a:ext uri="{FF2B5EF4-FFF2-40B4-BE49-F238E27FC236}">
              <a16:creationId xmlns:a16="http://schemas.microsoft.com/office/drawing/2014/main" id="{00000000-0008-0000-0000-00001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79850" y="2603256"/>
          <a:ext cx="9525" cy="9525"/>
        </a:xfrm>
        <a:prstGeom prst="rect">
          <a:avLst/>
        </a:prstGeom>
        <a:noFill/>
        <a:extLst>
          <a:ext uri="{909E8E84-426E-40dd-AFC4-6F175D3DCCD1}">
            <a14:hiddenFill xmlns:lc="http://schemas.openxmlformats.org/drawingml/2006/lockedCanvas" xmlns:a14="http://schemas.microsoft.com/office/drawing/2010/main" xmlns="">
              <a:solidFill>
                <a:srgbClr val="FFFFFF"/>
              </a:solidFill>
            </a14:hiddenFill>
          </a:ext>
        </a:extLst>
      </xdr:spPr>
    </xdr:pic>
    <xdr:clientData/>
  </xdr:twoCellAnchor>
  <xdr:twoCellAnchor editAs="oneCell">
    <xdr:from>
      <xdr:col>5</xdr:col>
      <xdr:colOff>19050</xdr:colOff>
      <xdr:row>367</xdr:row>
      <xdr:rowOff>0</xdr:rowOff>
    </xdr:from>
    <xdr:to>
      <xdr:col>5</xdr:col>
      <xdr:colOff>28575</xdr:colOff>
      <xdr:row>367</xdr:row>
      <xdr:rowOff>9525</xdr:rowOff>
    </xdr:to>
    <xdr:pic>
      <xdr:nvPicPr>
        <xdr:cNvPr id="24" name="Picture 23" descr="https://d.adroll.com/cm/index/out">
          <a:extLst>
            <a:ext uri="{FF2B5EF4-FFF2-40B4-BE49-F238E27FC236}">
              <a16:creationId xmlns:a16="http://schemas.microsoft.com/office/drawing/2014/main" id="{00000000-0008-0000-00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65550" y="104396931"/>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38100</xdr:colOff>
      <xdr:row>367</xdr:row>
      <xdr:rowOff>0</xdr:rowOff>
    </xdr:from>
    <xdr:to>
      <xdr:col>5</xdr:col>
      <xdr:colOff>47625</xdr:colOff>
      <xdr:row>367</xdr:row>
      <xdr:rowOff>9525</xdr:rowOff>
    </xdr:to>
    <xdr:pic>
      <xdr:nvPicPr>
        <xdr:cNvPr id="25" name="Picture 24" descr="https://d.adroll.com/cm/n/out">
          <a:extLst>
            <a:ext uri="{FF2B5EF4-FFF2-40B4-BE49-F238E27FC236}">
              <a16:creationId xmlns:a16="http://schemas.microsoft.com/office/drawing/2014/main" id="{00000000-0008-0000-0000-00001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84600" y="104396931"/>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57150</xdr:colOff>
      <xdr:row>367</xdr:row>
      <xdr:rowOff>0</xdr:rowOff>
    </xdr:from>
    <xdr:to>
      <xdr:col>5</xdr:col>
      <xdr:colOff>66675</xdr:colOff>
      <xdr:row>367</xdr:row>
      <xdr:rowOff>9525</xdr:rowOff>
    </xdr:to>
    <xdr:sp macro="" textlink="">
      <xdr:nvSpPr>
        <xdr:cNvPr id="26" name="AutoShape 4" descr="https://d.adroll.com/cm/pubmatic/out">
          <a:extLst>
            <a:ext uri="{FF2B5EF4-FFF2-40B4-BE49-F238E27FC236}">
              <a16:creationId xmlns:a16="http://schemas.microsoft.com/office/drawing/2014/main" id="{00000000-0008-0000-0000-00001A000000}"/>
            </a:ext>
          </a:extLst>
        </xdr:cNvPr>
        <xdr:cNvSpPr>
          <a:spLocks noChangeAspect="1" noChangeArrowheads="1"/>
        </xdr:cNvSpPr>
      </xdr:nvSpPr>
      <xdr:spPr bwMode="auto">
        <a:xfrm>
          <a:off x="3803650" y="104396931"/>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76200</xdr:colOff>
      <xdr:row>367</xdr:row>
      <xdr:rowOff>0</xdr:rowOff>
    </xdr:from>
    <xdr:to>
      <xdr:col>5</xdr:col>
      <xdr:colOff>85725</xdr:colOff>
      <xdr:row>367</xdr:row>
      <xdr:rowOff>9525</xdr:rowOff>
    </xdr:to>
    <xdr:sp macro="" textlink="">
      <xdr:nvSpPr>
        <xdr:cNvPr id="27" name="AutoShape 5" descr="https://d.adroll.com/cm/taboola/out">
          <a:extLst>
            <a:ext uri="{FF2B5EF4-FFF2-40B4-BE49-F238E27FC236}">
              <a16:creationId xmlns:a16="http://schemas.microsoft.com/office/drawing/2014/main" id="{00000000-0008-0000-0000-00001B000000}"/>
            </a:ext>
          </a:extLst>
        </xdr:cNvPr>
        <xdr:cNvSpPr>
          <a:spLocks noChangeAspect="1" noChangeArrowheads="1"/>
        </xdr:cNvSpPr>
      </xdr:nvSpPr>
      <xdr:spPr bwMode="auto">
        <a:xfrm>
          <a:off x="3822700" y="104396931"/>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367</xdr:row>
      <xdr:rowOff>0</xdr:rowOff>
    </xdr:from>
    <xdr:to>
      <xdr:col>5</xdr:col>
      <xdr:colOff>9525</xdr:colOff>
      <xdr:row>367</xdr:row>
      <xdr:rowOff>9525</xdr:rowOff>
    </xdr:to>
    <xdr:sp macro="" textlink="">
      <xdr:nvSpPr>
        <xdr:cNvPr id="28" name="AutoShape 6" descr="https://d.adroll.com/cm/r/out">
          <a:extLst>
            <a:ext uri="{FF2B5EF4-FFF2-40B4-BE49-F238E27FC236}">
              <a16:creationId xmlns:a16="http://schemas.microsoft.com/office/drawing/2014/main" id="{00000000-0008-0000-0000-00001C000000}"/>
            </a:ext>
          </a:extLst>
        </xdr:cNvPr>
        <xdr:cNvSpPr>
          <a:spLocks noChangeAspect="1" noChangeArrowheads="1"/>
        </xdr:cNvSpPr>
      </xdr:nvSpPr>
      <xdr:spPr bwMode="auto">
        <a:xfrm>
          <a:off x="3746500" y="104396931"/>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19050</xdr:colOff>
      <xdr:row>367</xdr:row>
      <xdr:rowOff>0</xdr:rowOff>
    </xdr:from>
    <xdr:to>
      <xdr:col>5</xdr:col>
      <xdr:colOff>28575</xdr:colOff>
      <xdr:row>367</xdr:row>
      <xdr:rowOff>9525</xdr:rowOff>
    </xdr:to>
    <xdr:pic>
      <xdr:nvPicPr>
        <xdr:cNvPr id="29" name="Picture 28" descr="https://d.adroll.com/cm/f/out">
          <a:extLst>
            <a:ext uri="{FF2B5EF4-FFF2-40B4-BE49-F238E27FC236}">
              <a16:creationId xmlns:a16="http://schemas.microsoft.com/office/drawing/2014/main" id="{00000000-0008-0000-0000-00001D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65550" y="104396931"/>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38100</xdr:colOff>
      <xdr:row>367</xdr:row>
      <xdr:rowOff>0</xdr:rowOff>
    </xdr:from>
    <xdr:to>
      <xdr:col>5</xdr:col>
      <xdr:colOff>47625</xdr:colOff>
      <xdr:row>367</xdr:row>
      <xdr:rowOff>9525</xdr:rowOff>
    </xdr:to>
    <xdr:pic>
      <xdr:nvPicPr>
        <xdr:cNvPr id="30" name="Picture 29" descr="https://d.adroll.com/cm/b/out">
          <a:extLst>
            <a:ext uri="{FF2B5EF4-FFF2-40B4-BE49-F238E27FC236}">
              <a16:creationId xmlns:a16="http://schemas.microsoft.com/office/drawing/2014/main" id="{00000000-0008-0000-0000-00001E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784600" y="104396931"/>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57150</xdr:colOff>
      <xdr:row>367</xdr:row>
      <xdr:rowOff>0</xdr:rowOff>
    </xdr:from>
    <xdr:to>
      <xdr:col>5</xdr:col>
      <xdr:colOff>66675</xdr:colOff>
      <xdr:row>367</xdr:row>
      <xdr:rowOff>9525</xdr:rowOff>
    </xdr:to>
    <xdr:pic>
      <xdr:nvPicPr>
        <xdr:cNvPr id="31" name="Picture 30" descr="https://d.adroll.com/cm/w/out">
          <a:extLst>
            <a:ext uri="{FF2B5EF4-FFF2-40B4-BE49-F238E27FC236}">
              <a16:creationId xmlns:a16="http://schemas.microsoft.com/office/drawing/2014/main" id="{00000000-0008-0000-0000-00001F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803650" y="104396931"/>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76200</xdr:colOff>
      <xdr:row>367</xdr:row>
      <xdr:rowOff>0</xdr:rowOff>
    </xdr:from>
    <xdr:to>
      <xdr:col>5</xdr:col>
      <xdr:colOff>85725</xdr:colOff>
      <xdr:row>367</xdr:row>
      <xdr:rowOff>9525</xdr:rowOff>
    </xdr:to>
    <xdr:pic>
      <xdr:nvPicPr>
        <xdr:cNvPr id="32" name="Picture 31" descr="https://d.adroll.com/cm/x/out">
          <a:extLst>
            <a:ext uri="{FF2B5EF4-FFF2-40B4-BE49-F238E27FC236}">
              <a16:creationId xmlns:a16="http://schemas.microsoft.com/office/drawing/2014/main" id="{00000000-0008-0000-0000-000020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822700" y="104396931"/>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95250</xdr:colOff>
      <xdr:row>367</xdr:row>
      <xdr:rowOff>0</xdr:rowOff>
    </xdr:from>
    <xdr:to>
      <xdr:col>5</xdr:col>
      <xdr:colOff>104775</xdr:colOff>
      <xdr:row>367</xdr:row>
      <xdr:rowOff>9525</xdr:rowOff>
    </xdr:to>
    <xdr:pic>
      <xdr:nvPicPr>
        <xdr:cNvPr id="33" name="Picture 32" descr="https://d.adroll.com/cm/l/out">
          <a:extLst>
            <a:ext uri="{FF2B5EF4-FFF2-40B4-BE49-F238E27FC236}">
              <a16:creationId xmlns:a16="http://schemas.microsoft.com/office/drawing/2014/main" id="{00000000-0008-0000-0000-000021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841750" y="104396931"/>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133350</xdr:colOff>
      <xdr:row>367</xdr:row>
      <xdr:rowOff>0</xdr:rowOff>
    </xdr:from>
    <xdr:to>
      <xdr:col>5</xdr:col>
      <xdr:colOff>142875</xdr:colOff>
      <xdr:row>367</xdr:row>
      <xdr:rowOff>9525</xdr:rowOff>
    </xdr:to>
    <xdr:pic>
      <xdr:nvPicPr>
        <xdr:cNvPr id="34" name="Picture 33" descr="https://d.adroll.com/cm/g/out?google_nid=adroll5">
          <a:extLst>
            <a:ext uri="{FF2B5EF4-FFF2-40B4-BE49-F238E27FC236}">
              <a16:creationId xmlns:a16="http://schemas.microsoft.com/office/drawing/2014/main" id="{00000000-0008-0000-0000-000022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79850" y="104396931"/>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19050</xdr:colOff>
      <xdr:row>367</xdr:row>
      <xdr:rowOff>0</xdr:rowOff>
    </xdr:from>
    <xdr:to>
      <xdr:col>5</xdr:col>
      <xdr:colOff>28575</xdr:colOff>
      <xdr:row>367</xdr:row>
      <xdr:rowOff>9525</xdr:rowOff>
    </xdr:to>
    <xdr:pic>
      <xdr:nvPicPr>
        <xdr:cNvPr id="35" name="Picture 34" descr="https://d.adroll.com/cm/index/out">
          <a:extLst>
            <a:ext uri="{FF2B5EF4-FFF2-40B4-BE49-F238E27FC236}">
              <a16:creationId xmlns:a16="http://schemas.microsoft.com/office/drawing/2014/main" id="{00000000-0008-0000-00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65550" y="10538069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38100</xdr:colOff>
      <xdr:row>367</xdr:row>
      <xdr:rowOff>0</xdr:rowOff>
    </xdr:from>
    <xdr:to>
      <xdr:col>5</xdr:col>
      <xdr:colOff>47625</xdr:colOff>
      <xdr:row>367</xdr:row>
      <xdr:rowOff>9525</xdr:rowOff>
    </xdr:to>
    <xdr:pic>
      <xdr:nvPicPr>
        <xdr:cNvPr id="36" name="Picture 35" descr="https://d.adroll.com/cm/n/out">
          <a:extLst>
            <a:ext uri="{FF2B5EF4-FFF2-40B4-BE49-F238E27FC236}">
              <a16:creationId xmlns:a16="http://schemas.microsoft.com/office/drawing/2014/main" id="{00000000-0008-0000-0000-00002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84600" y="10538069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57150</xdr:colOff>
      <xdr:row>367</xdr:row>
      <xdr:rowOff>0</xdr:rowOff>
    </xdr:from>
    <xdr:to>
      <xdr:col>5</xdr:col>
      <xdr:colOff>66675</xdr:colOff>
      <xdr:row>367</xdr:row>
      <xdr:rowOff>9525</xdr:rowOff>
    </xdr:to>
    <xdr:sp macro="" textlink="">
      <xdr:nvSpPr>
        <xdr:cNvPr id="37" name="AutoShape 4" descr="https://d.adroll.com/cm/pubmatic/out">
          <a:extLst>
            <a:ext uri="{FF2B5EF4-FFF2-40B4-BE49-F238E27FC236}">
              <a16:creationId xmlns:a16="http://schemas.microsoft.com/office/drawing/2014/main" id="{00000000-0008-0000-0000-000025000000}"/>
            </a:ext>
          </a:extLst>
        </xdr:cNvPr>
        <xdr:cNvSpPr>
          <a:spLocks noChangeAspect="1" noChangeArrowheads="1"/>
        </xdr:cNvSpPr>
      </xdr:nvSpPr>
      <xdr:spPr bwMode="auto">
        <a:xfrm>
          <a:off x="3803650" y="105380693"/>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76200</xdr:colOff>
      <xdr:row>367</xdr:row>
      <xdr:rowOff>0</xdr:rowOff>
    </xdr:from>
    <xdr:to>
      <xdr:col>5</xdr:col>
      <xdr:colOff>85725</xdr:colOff>
      <xdr:row>367</xdr:row>
      <xdr:rowOff>9525</xdr:rowOff>
    </xdr:to>
    <xdr:sp macro="" textlink="">
      <xdr:nvSpPr>
        <xdr:cNvPr id="38" name="AutoShape 5" descr="https://d.adroll.com/cm/taboola/out">
          <a:extLst>
            <a:ext uri="{FF2B5EF4-FFF2-40B4-BE49-F238E27FC236}">
              <a16:creationId xmlns:a16="http://schemas.microsoft.com/office/drawing/2014/main" id="{00000000-0008-0000-0000-000026000000}"/>
            </a:ext>
          </a:extLst>
        </xdr:cNvPr>
        <xdr:cNvSpPr>
          <a:spLocks noChangeAspect="1" noChangeArrowheads="1"/>
        </xdr:cNvSpPr>
      </xdr:nvSpPr>
      <xdr:spPr bwMode="auto">
        <a:xfrm>
          <a:off x="3822700" y="105380693"/>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367</xdr:row>
      <xdr:rowOff>0</xdr:rowOff>
    </xdr:from>
    <xdr:to>
      <xdr:col>5</xdr:col>
      <xdr:colOff>9525</xdr:colOff>
      <xdr:row>367</xdr:row>
      <xdr:rowOff>9525</xdr:rowOff>
    </xdr:to>
    <xdr:sp macro="" textlink="">
      <xdr:nvSpPr>
        <xdr:cNvPr id="39" name="AutoShape 6" descr="https://d.adroll.com/cm/r/out">
          <a:extLst>
            <a:ext uri="{FF2B5EF4-FFF2-40B4-BE49-F238E27FC236}">
              <a16:creationId xmlns:a16="http://schemas.microsoft.com/office/drawing/2014/main" id="{00000000-0008-0000-0000-000027000000}"/>
            </a:ext>
          </a:extLst>
        </xdr:cNvPr>
        <xdr:cNvSpPr>
          <a:spLocks noChangeAspect="1" noChangeArrowheads="1"/>
        </xdr:cNvSpPr>
      </xdr:nvSpPr>
      <xdr:spPr bwMode="auto">
        <a:xfrm>
          <a:off x="3746500" y="105380693"/>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19050</xdr:colOff>
      <xdr:row>367</xdr:row>
      <xdr:rowOff>0</xdr:rowOff>
    </xdr:from>
    <xdr:to>
      <xdr:col>5</xdr:col>
      <xdr:colOff>28575</xdr:colOff>
      <xdr:row>367</xdr:row>
      <xdr:rowOff>9525</xdr:rowOff>
    </xdr:to>
    <xdr:pic>
      <xdr:nvPicPr>
        <xdr:cNvPr id="40" name="Picture 39" descr="https://d.adroll.com/cm/f/out">
          <a:extLst>
            <a:ext uri="{FF2B5EF4-FFF2-40B4-BE49-F238E27FC236}">
              <a16:creationId xmlns:a16="http://schemas.microsoft.com/office/drawing/2014/main" id="{00000000-0008-0000-0000-00002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65550" y="10538069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38100</xdr:colOff>
      <xdr:row>367</xdr:row>
      <xdr:rowOff>0</xdr:rowOff>
    </xdr:from>
    <xdr:to>
      <xdr:col>5</xdr:col>
      <xdr:colOff>47625</xdr:colOff>
      <xdr:row>367</xdr:row>
      <xdr:rowOff>9525</xdr:rowOff>
    </xdr:to>
    <xdr:pic>
      <xdr:nvPicPr>
        <xdr:cNvPr id="41" name="Picture 40" descr="https://d.adroll.com/cm/b/out">
          <a:extLst>
            <a:ext uri="{FF2B5EF4-FFF2-40B4-BE49-F238E27FC236}">
              <a16:creationId xmlns:a16="http://schemas.microsoft.com/office/drawing/2014/main" id="{00000000-0008-0000-0000-000029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784600" y="10538069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57150</xdr:colOff>
      <xdr:row>367</xdr:row>
      <xdr:rowOff>0</xdr:rowOff>
    </xdr:from>
    <xdr:to>
      <xdr:col>5</xdr:col>
      <xdr:colOff>66675</xdr:colOff>
      <xdr:row>367</xdr:row>
      <xdr:rowOff>9525</xdr:rowOff>
    </xdr:to>
    <xdr:pic>
      <xdr:nvPicPr>
        <xdr:cNvPr id="42" name="Picture 41" descr="https://d.adroll.com/cm/w/out">
          <a:extLst>
            <a:ext uri="{FF2B5EF4-FFF2-40B4-BE49-F238E27FC236}">
              <a16:creationId xmlns:a16="http://schemas.microsoft.com/office/drawing/2014/main" id="{00000000-0008-0000-0000-00002A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803650" y="10538069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76200</xdr:colOff>
      <xdr:row>367</xdr:row>
      <xdr:rowOff>0</xdr:rowOff>
    </xdr:from>
    <xdr:to>
      <xdr:col>5</xdr:col>
      <xdr:colOff>85725</xdr:colOff>
      <xdr:row>367</xdr:row>
      <xdr:rowOff>9525</xdr:rowOff>
    </xdr:to>
    <xdr:pic>
      <xdr:nvPicPr>
        <xdr:cNvPr id="43" name="Picture 42" descr="https://d.adroll.com/cm/x/out">
          <a:extLst>
            <a:ext uri="{FF2B5EF4-FFF2-40B4-BE49-F238E27FC236}">
              <a16:creationId xmlns:a16="http://schemas.microsoft.com/office/drawing/2014/main" id="{00000000-0008-0000-0000-00002B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822700" y="10538069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95250</xdr:colOff>
      <xdr:row>367</xdr:row>
      <xdr:rowOff>0</xdr:rowOff>
    </xdr:from>
    <xdr:to>
      <xdr:col>5</xdr:col>
      <xdr:colOff>104775</xdr:colOff>
      <xdr:row>367</xdr:row>
      <xdr:rowOff>9525</xdr:rowOff>
    </xdr:to>
    <xdr:pic>
      <xdr:nvPicPr>
        <xdr:cNvPr id="44" name="Picture 43" descr="https://d.adroll.com/cm/l/out">
          <a:extLst>
            <a:ext uri="{FF2B5EF4-FFF2-40B4-BE49-F238E27FC236}">
              <a16:creationId xmlns:a16="http://schemas.microsoft.com/office/drawing/2014/main" id="{00000000-0008-0000-0000-00002C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841750" y="10538069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133350</xdr:colOff>
      <xdr:row>367</xdr:row>
      <xdr:rowOff>0</xdr:rowOff>
    </xdr:from>
    <xdr:to>
      <xdr:col>5</xdr:col>
      <xdr:colOff>142875</xdr:colOff>
      <xdr:row>367</xdr:row>
      <xdr:rowOff>9525</xdr:rowOff>
    </xdr:to>
    <xdr:pic>
      <xdr:nvPicPr>
        <xdr:cNvPr id="45" name="Picture 44" descr="https://d.adroll.com/cm/g/out?google_nid=adroll5">
          <a:extLst>
            <a:ext uri="{FF2B5EF4-FFF2-40B4-BE49-F238E27FC236}">
              <a16:creationId xmlns:a16="http://schemas.microsoft.com/office/drawing/2014/main" id="{00000000-0008-0000-0000-00002D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79850" y="10538069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19050</xdr:colOff>
      <xdr:row>367</xdr:row>
      <xdr:rowOff>0</xdr:rowOff>
    </xdr:from>
    <xdr:to>
      <xdr:col>5</xdr:col>
      <xdr:colOff>28575</xdr:colOff>
      <xdr:row>367</xdr:row>
      <xdr:rowOff>9525</xdr:rowOff>
    </xdr:to>
    <xdr:pic>
      <xdr:nvPicPr>
        <xdr:cNvPr id="46" name="Picture 45" descr="https://d.adroll.com/cm/index/out">
          <a:extLst>
            <a:ext uri="{FF2B5EF4-FFF2-40B4-BE49-F238E27FC236}">
              <a16:creationId xmlns:a16="http://schemas.microsoft.com/office/drawing/2014/main" id="{00000000-0008-0000-00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65550" y="10605965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38100</xdr:colOff>
      <xdr:row>367</xdr:row>
      <xdr:rowOff>0</xdr:rowOff>
    </xdr:from>
    <xdr:to>
      <xdr:col>5</xdr:col>
      <xdr:colOff>47625</xdr:colOff>
      <xdr:row>367</xdr:row>
      <xdr:rowOff>9525</xdr:rowOff>
    </xdr:to>
    <xdr:pic>
      <xdr:nvPicPr>
        <xdr:cNvPr id="47" name="Picture 46" descr="https://d.adroll.com/cm/n/out">
          <a:extLst>
            <a:ext uri="{FF2B5EF4-FFF2-40B4-BE49-F238E27FC236}">
              <a16:creationId xmlns:a16="http://schemas.microsoft.com/office/drawing/2014/main" id="{00000000-0008-0000-0000-00002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84600" y="10605965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57150</xdr:colOff>
      <xdr:row>367</xdr:row>
      <xdr:rowOff>0</xdr:rowOff>
    </xdr:from>
    <xdr:to>
      <xdr:col>5</xdr:col>
      <xdr:colOff>66675</xdr:colOff>
      <xdr:row>367</xdr:row>
      <xdr:rowOff>9525</xdr:rowOff>
    </xdr:to>
    <xdr:sp macro="" textlink="">
      <xdr:nvSpPr>
        <xdr:cNvPr id="48" name="AutoShape 4" descr="https://d.adroll.com/cm/pubmatic/out">
          <a:extLst>
            <a:ext uri="{FF2B5EF4-FFF2-40B4-BE49-F238E27FC236}">
              <a16:creationId xmlns:a16="http://schemas.microsoft.com/office/drawing/2014/main" id="{00000000-0008-0000-0000-000030000000}"/>
            </a:ext>
          </a:extLst>
        </xdr:cNvPr>
        <xdr:cNvSpPr>
          <a:spLocks noChangeAspect="1" noChangeArrowheads="1"/>
        </xdr:cNvSpPr>
      </xdr:nvSpPr>
      <xdr:spPr bwMode="auto">
        <a:xfrm>
          <a:off x="3803650" y="106059653"/>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76200</xdr:colOff>
      <xdr:row>367</xdr:row>
      <xdr:rowOff>0</xdr:rowOff>
    </xdr:from>
    <xdr:to>
      <xdr:col>5</xdr:col>
      <xdr:colOff>85725</xdr:colOff>
      <xdr:row>367</xdr:row>
      <xdr:rowOff>9525</xdr:rowOff>
    </xdr:to>
    <xdr:sp macro="" textlink="">
      <xdr:nvSpPr>
        <xdr:cNvPr id="49" name="AutoShape 5" descr="https://d.adroll.com/cm/taboola/out">
          <a:extLst>
            <a:ext uri="{FF2B5EF4-FFF2-40B4-BE49-F238E27FC236}">
              <a16:creationId xmlns:a16="http://schemas.microsoft.com/office/drawing/2014/main" id="{00000000-0008-0000-0000-000031000000}"/>
            </a:ext>
          </a:extLst>
        </xdr:cNvPr>
        <xdr:cNvSpPr>
          <a:spLocks noChangeAspect="1" noChangeArrowheads="1"/>
        </xdr:cNvSpPr>
      </xdr:nvSpPr>
      <xdr:spPr bwMode="auto">
        <a:xfrm>
          <a:off x="3822700" y="106059653"/>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367</xdr:row>
      <xdr:rowOff>0</xdr:rowOff>
    </xdr:from>
    <xdr:to>
      <xdr:col>5</xdr:col>
      <xdr:colOff>9525</xdr:colOff>
      <xdr:row>367</xdr:row>
      <xdr:rowOff>9525</xdr:rowOff>
    </xdr:to>
    <xdr:sp macro="" textlink="">
      <xdr:nvSpPr>
        <xdr:cNvPr id="50" name="AutoShape 6" descr="https://d.adroll.com/cm/r/out">
          <a:extLst>
            <a:ext uri="{FF2B5EF4-FFF2-40B4-BE49-F238E27FC236}">
              <a16:creationId xmlns:a16="http://schemas.microsoft.com/office/drawing/2014/main" id="{00000000-0008-0000-0000-000032000000}"/>
            </a:ext>
          </a:extLst>
        </xdr:cNvPr>
        <xdr:cNvSpPr>
          <a:spLocks noChangeAspect="1" noChangeArrowheads="1"/>
        </xdr:cNvSpPr>
      </xdr:nvSpPr>
      <xdr:spPr bwMode="auto">
        <a:xfrm>
          <a:off x="3746500" y="106059653"/>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19050</xdr:colOff>
      <xdr:row>367</xdr:row>
      <xdr:rowOff>0</xdr:rowOff>
    </xdr:from>
    <xdr:to>
      <xdr:col>5</xdr:col>
      <xdr:colOff>28575</xdr:colOff>
      <xdr:row>367</xdr:row>
      <xdr:rowOff>9525</xdr:rowOff>
    </xdr:to>
    <xdr:pic>
      <xdr:nvPicPr>
        <xdr:cNvPr id="51" name="Picture 50" descr="https://d.adroll.com/cm/f/out">
          <a:extLst>
            <a:ext uri="{FF2B5EF4-FFF2-40B4-BE49-F238E27FC236}">
              <a16:creationId xmlns:a16="http://schemas.microsoft.com/office/drawing/2014/main" id="{00000000-0008-0000-0000-000033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65550" y="10605965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38100</xdr:colOff>
      <xdr:row>367</xdr:row>
      <xdr:rowOff>0</xdr:rowOff>
    </xdr:from>
    <xdr:to>
      <xdr:col>5</xdr:col>
      <xdr:colOff>47625</xdr:colOff>
      <xdr:row>367</xdr:row>
      <xdr:rowOff>9525</xdr:rowOff>
    </xdr:to>
    <xdr:pic>
      <xdr:nvPicPr>
        <xdr:cNvPr id="52" name="Picture 51" descr="https://d.adroll.com/cm/b/out">
          <a:extLst>
            <a:ext uri="{FF2B5EF4-FFF2-40B4-BE49-F238E27FC236}">
              <a16:creationId xmlns:a16="http://schemas.microsoft.com/office/drawing/2014/main" id="{00000000-0008-0000-0000-000034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784600" y="10605965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57150</xdr:colOff>
      <xdr:row>367</xdr:row>
      <xdr:rowOff>0</xdr:rowOff>
    </xdr:from>
    <xdr:to>
      <xdr:col>5</xdr:col>
      <xdr:colOff>66675</xdr:colOff>
      <xdr:row>367</xdr:row>
      <xdr:rowOff>9525</xdr:rowOff>
    </xdr:to>
    <xdr:pic>
      <xdr:nvPicPr>
        <xdr:cNvPr id="53" name="Picture 52" descr="https://d.adroll.com/cm/w/out">
          <a:extLst>
            <a:ext uri="{FF2B5EF4-FFF2-40B4-BE49-F238E27FC236}">
              <a16:creationId xmlns:a16="http://schemas.microsoft.com/office/drawing/2014/main" id="{00000000-0008-0000-0000-000035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803650" y="10605965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76200</xdr:colOff>
      <xdr:row>367</xdr:row>
      <xdr:rowOff>0</xdr:rowOff>
    </xdr:from>
    <xdr:to>
      <xdr:col>5</xdr:col>
      <xdr:colOff>85725</xdr:colOff>
      <xdr:row>367</xdr:row>
      <xdr:rowOff>9525</xdr:rowOff>
    </xdr:to>
    <xdr:pic>
      <xdr:nvPicPr>
        <xdr:cNvPr id="54" name="Picture 53" descr="https://d.adroll.com/cm/x/out">
          <a:extLst>
            <a:ext uri="{FF2B5EF4-FFF2-40B4-BE49-F238E27FC236}">
              <a16:creationId xmlns:a16="http://schemas.microsoft.com/office/drawing/2014/main" id="{00000000-0008-0000-0000-000036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822700" y="10605965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95250</xdr:colOff>
      <xdr:row>367</xdr:row>
      <xdr:rowOff>0</xdr:rowOff>
    </xdr:from>
    <xdr:to>
      <xdr:col>5</xdr:col>
      <xdr:colOff>104775</xdr:colOff>
      <xdr:row>367</xdr:row>
      <xdr:rowOff>9525</xdr:rowOff>
    </xdr:to>
    <xdr:pic>
      <xdr:nvPicPr>
        <xdr:cNvPr id="55" name="Picture 54" descr="https://d.adroll.com/cm/l/out">
          <a:extLst>
            <a:ext uri="{FF2B5EF4-FFF2-40B4-BE49-F238E27FC236}">
              <a16:creationId xmlns:a16="http://schemas.microsoft.com/office/drawing/2014/main" id="{00000000-0008-0000-0000-000037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841750" y="10605965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133350</xdr:colOff>
      <xdr:row>367</xdr:row>
      <xdr:rowOff>0</xdr:rowOff>
    </xdr:from>
    <xdr:to>
      <xdr:col>5</xdr:col>
      <xdr:colOff>142875</xdr:colOff>
      <xdr:row>367</xdr:row>
      <xdr:rowOff>9525</xdr:rowOff>
    </xdr:to>
    <xdr:pic>
      <xdr:nvPicPr>
        <xdr:cNvPr id="56" name="Picture 55" descr="https://d.adroll.com/cm/g/out?google_nid=adroll5">
          <a:extLst>
            <a:ext uri="{FF2B5EF4-FFF2-40B4-BE49-F238E27FC236}">
              <a16:creationId xmlns:a16="http://schemas.microsoft.com/office/drawing/2014/main" id="{00000000-0008-0000-0000-00003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79850" y="10605965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5</xdr:col>
      <xdr:colOff>19050</xdr:colOff>
      <xdr:row>367</xdr:row>
      <xdr:rowOff>0</xdr:rowOff>
    </xdr:from>
    <xdr:ext cx="9525" cy="9525"/>
    <xdr:pic>
      <xdr:nvPicPr>
        <xdr:cNvPr id="57" name="Picture 56" descr="https://d.adroll.com/cm/index/out">
          <a:extLst>
            <a:ext uri="{FF2B5EF4-FFF2-40B4-BE49-F238E27FC236}">
              <a16:creationId xmlns:a16="http://schemas.microsoft.com/office/drawing/2014/main" id="{00000000-0008-0000-0000-00003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65550" y="106592078"/>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38100</xdr:colOff>
      <xdr:row>367</xdr:row>
      <xdr:rowOff>0</xdr:rowOff>
    </xdr:from>
    <xdr:ext cx="9525" cy="9525"/>
    <xdr:pic>
      <xdr:nvPicPr>
        <xdr:cNvPr id="58" name="Picture 57" descr="https://d.adroll.com/cm/n/out">
          <a:extLst>
            <a:ext uri="{FF2B5EF4-FFF2-40B4-BE49-F238E27FC236}">
              <a16:creationId xmlns:a16="http://schemas.microsoft.com/office/drawing/2014/main" id="{00000000-0008-0000-0000-00003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84600" y="106592078"/>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57150</xdr:colOff>
      <xdr:row>367</xdr:row>
      <xdr:rowOff>0</xdr:rowOff>
    </xdr:from>
    <xdr:ext cx="9525" cy="9525"/>
    <xdr:sp macro="" textlink="">
      <xdr:nvSpPr>
        <xdr:cNvPr id="59" name="AutoShape 4" descr="https://d.adroll.com/cm/pubmatic/out">
          <a:extLst>
            <a:ext uri="{FF2B5EF4-FFF2-40B4-BE49-F238E27FC236}">
              <a16:creationId xmlns:a16="http://schemas.microsoft.com/office/drawing/2014/main" id="{00000000-0008-0000-0000-00003B000000}"/>
            </a:ext>
          </a:extLst>
        </xdr:cNvPr>
        <xdr:cNvSpPr>
          <a:spLocks noChangeAspect="1" noChangeArrowheads="1"/>
        </xdr:cNvSpPr>
      </xdr:nvSpPr>
      <xdr:spPr bwMode="auto">
        <a:xfrm>
          <a:off x="3803650" y="106592078"/>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76200</xdr:colOff>
      <xdr:row>367</xdr:row>
      <xdr:rowOff>0</xdr:rowOff>
    </xdr:from>
    <xdr:ext cx="9525" cy="9525"/>
    <xdr:sp macro="" textlink="">
      <xdr:nvSpPr>
        <xdr:cNvPr id="60" name="AutoShape 5" descr="https://d.adroll.com/cm/taboola/out">
          <a:extLst>
            <a:ext uri="{FF2B5EF4-FFF2-40B4-BE49-F238E27FC236}">
              <a16:creationId xmlns:a16="http://schemas.microsoft.com/office/drawing/2014/main" id="{00000000-0008-0000-0000-00003C000000}"/>
            </a:ext>
          </a:extLst>
        </xdr:cNvPr>
        <xdr:cNvSpPr>
          <a:spLocks noChangeAspect="1" noChangeArrowheads="1"/>
        </xdr:cNvSpPr>
      </xdr:nvSpPr>
      <xdr:spPr bwMode="auto">
        <a:xfrm>
          <a:off x="3822700" y="106592078"/>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367</xdr:row>
      <xdr:rowOff>0</xdr:rowOff>
    </xdr:from>
    <xdr:ext cx="9525" cy="9525"/>
    <xdr:sp macro="" textlink="">
      <xdr:nvSpPr>
        <xdr:cNvPr id="61" name="AutoShape 6" descr="https://d.adroll.com/cm/r/out">
          <a:extLst>
            <a:ext uri="{FF2B5EF4-FFF2-40B4-BE49-F238E27FC236}">
              <a16:creationId xmlns:a16="http://schemas.microsoft.com/office/drawing/2014/main" id="{00000000-0008-0000-0000-00003D000000}"/>
            </a:ext>
          </a:extLst>
        </xdr:cNvPr>
        <xdr:cNvSpPr>
          <a:spLocks noChangeAspect="1" noChangeArrowheads="1"/>
        </xdr:cNvSpPr>
      </xdr:nvSpPr>
      <xdr:spPr bwMode="auto">
        <a:xfrm>
          <a:off x="3746500" y="106592078"/>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19050</xdr:colOff>
      <xdr:row>367</xdr:row>
      <xdr:rowOff>0</xdr:rowOff>
    </xdr:from>
    <xdr:ext cx="9525" cy="9525"/>
    <xdr:pic>
      <xdr:nvPicPr>
        <xdr:cNvPr id="62" name="Picture 61" descr="https://d.adroll.com/cm/f/out">
          <a:extLst>
            <a:ext uri="{FF2B5EF4-FFF2-40B4-BE49-F238E27FC236}">
              <a16:creationId xmlns:a16="http://schemas.microsoft.com/office/drawing/2014/main" id="{00000000-0008-0000-0000-00003E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65550" y="106592078"/>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38100</xdr:colOff>
      <xdr:row>367</xdr:row>
      <xdr:rowOff>0</xdr:rowOff>
    </xdr:from>
    <xdr:ext cx="9525" cy="9525"/>
    <xdr:pic>
      <xdr:nvPicPr>
        <xdr:cNvPr id="63" name="Picture 62" descr="https://d.adroll.com/cm/b/out">
          <a:extLst>
            <a:ext uri="{FF2B5EF4-FFF2-40B4-BE49-F238E27FC236}">
              <a16:creationId xmlns:a16="http://schemas.microsoft.com/office/drawing/2014/main" id="{00000000-0008-0000-0000-00003F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784600" y="106592078"/>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57150</xdr:colOff>
      <xdr:row>367</xdr:row>
      <xdr:rowOff>0</xdr:rowOff>
    </xdr:from>
    <xdr:ext cx="9525" cy="9525"/>
    <xdr:pic>
      <xdr:nvPicPr>
        <xdr:cNvPr id="64" name="Picture 63" descr="https://d.adroll.com/cm/w/out">
          <a:extLst>
            <a:ext uri="{FF2B5EF4-FFF2-40B4-BE49-F238E27FC236}">
              <a16:creationId xmlns:a16="http://schemas.microsoft.com/office/drawing/2014/main" id="{00000000-0008-0000-0000-000040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803650" y="106592078"/>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76200</xdr:colOff>
      <xdr:row>367</xdr:row>
      <xdr:rowOff>0</xdr:rowOff>
    </xdr:from>
    <xdr:ext cx="9525" cy="9525"/>
    <xdr:pic>
      <xdr:nvPicPr>
        <xdr:cNvPr id="65" name="Picture 64" descr="https://d.adroll.com/cm/x/out">
          <a:extLst>
            <a:ext uri="{FF2B5EF4-FFF2-40B4-BE49-F238E27FC236}">
              <a16:creationId xmlns:a16="http://schemas.microsoft.com/office/drawing/2014/main" id="{00000000-0008-0000-0000-000041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822700" y="106592078"/>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95250</xdr:colOff>
      <xdr:row>367</xdr:row>
      <xdr:rowOff>0</xdr:rowOff>
    </xdr:from>
    <xdr:ext cx="9525" cy="9525"/>
    <xdr:pic>
      <xdr:nvPicPr>
        <xdr:cNvPr id="66" name="Picture 65" descr="https://d.adroll.com/cm/l/out">
          <a:extLst>
            <a:ext uri="{FF2B5EF4-FFF2-40B4-BE49-F238E27FC236}">
              <a16:creationId xmlns:a16="http://schemas.microsoft.com/office/drawing/2014/main" id="{00000000-0008-0000-0000-000042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841750" y="106592078"/>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367</xdr:row>
      <xdr:rowOff>0</xdr:rowOff>
    </xdr:from>
    <xdr:ext cx="9525" cy="9525"/>
    <xdr:pic>
      <xdr:nvPicPr>
        <xdr:cNvPr id="67" name="Picture 66" descr="https://d.adroll.com/cm/g/out?google_nid=adroll5">
          <a:extLst>
            <a:ext uri="{FF2B5EF4-FFF2-40B4-BE49-F238E27FC236}">
              <a16:creationId xmlns:a16="http://schemas.microsoft.com/office/drawing/2014/main" id="{00000000-0008-0000-0000-000043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79850" y="106592078"/>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28575</xdr:colOff>
      <xdr:row>283</xdr:row>
      <xdr:rowOff>200024</xdr:rowOff>
    </xdr:from>
    <xdr:ext cx="9525" cy="9525"/>
    <xdr:pic>
      <xdr:nvPicPr>
        <xdr:cNvPr id="79" name="Picture 78" descr="https://d.adroll.com/cm/index/out">
          <a:extLst>
            <a:ext uri="{FF2B5EF4-FFF2-40B4-BE49-F238E27FC236}">
              <a16:creationId xmlns:a16="http://schemas.microsoft.com/office/drawing/2014/main" id="{00000000-0008-0000-0000-00004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75075" y="30059678"/>
          <a:ext cx="9525" cy="9525"/>
        </a:xfrm>
        <a:prstGeom prst="rect">
          <a:avLst/>
        </a:prstGeom>
        <a:noFill/>
        <a:extLst>
          <a:ext uri="{909E8E84-426E-40dd-AFC4-6F175D3DCCD1}">
            <a14:hiddenFill xmlns:lc="http://schemas.openxmlformats.org/drawingml/2006/lockedCanvas" xmlns:a14="http://schemas.microsoft.com/office/drawing/2010/main" xmlns="">
              <a:solidFill>
                <a:srgbClr val="FFFFFF"/>
              </a:solidFill>
            </a14:hiddenFill>
          </a:ext>
        </a:extLst>
      </xdr:spPr>
    </xdr:pic>
    <xdr:clientData/>
  </xdr:oneCellAnchor>
  <xdr:oneCellAnchor>
    <xdr:from>
      <xdr:col>5</xdr:col>
      <xdr:colOff>47625</xdr:colOff>
      <xdr:row>283</xdr:row>
      <xdr:rowOff>200024</xdr:rowOff>
    </xdr:from>
    <xdr:ext cx="9525" cy="9525"/>
    <xdr:pic>
      <xdr:nvPicPr>
        <xdr:cNvPr id="80" name="Picture 79" descr="https://d.adroll.com/cm/n/out">
          <a:extLst>
            <a:ext uri="{FF2B5EF4-FFF2-40B4-BE49-F238E27FC236}">
              <a16:creationId xmlns:a16="http://schemas.microsoft.com/office/drawing/2014/main" id="{00000000-0008-0000-0000-000050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94125" y="30059678"/>
          <a:ext cx="9525" cy="9525"/>
        </a:xfrm>
        <a:prstGeom prst="rect">
          <a:avLst/>
        </a:prstGeom>
        <a:noFill/>
        <a:extLst>
          <a:ext uri="{909E8E84-426E-40dd-AFC4-6F175D3DCCD1}">
            <a14:hiddenFill xmlns:lc="http://schemas.openxmlformats.org/drawingml/2006/lockedCanvas" xmlns:a14="http://schemas.microsoft.com/office/drawing/2010/main" xmlns="">
              <a:solidFill>
                <a:srgbClr val="FFFFFF"/>
              </a:solidFill>
            </a14:hiddenFill>
          </a:ext>
        </a:extLst>
      </xdr:spPr>
    </xdr:pic>
    <xdr:clientData/>
  </xdr:oneCellAnchor>
  <xdr:oneCellAnchor>
    <xdr:from>
      <xdr:col>5</xdr:col>
      <xdr:colOff>57150</xdr:colOff>
      <xdr:row>283</xdr:row>
      <xdr:rowOff>200024</xdr:rowOff>
    </xdr:from>
    <xdr:ext cx="9525" cy="9525"/>
    <xdr:sp macro="" textlink="">
      <xdr:nvSpPr>
        <xdr:cNvPr id="81" name="AutoShape 4" descr="https://d.adroll.com/cm/pubmatic/out">
          <a:extLst>
            <a:ext uri="{FF2B5EF4-FFF2-40B4-BE49-F238E27FC236}">
              <a16:creationId xmlns:a16="http://schemas.microsoft.com/office/drawing/2014/main" id="{00000000-0008-0000-0000-000051000000}"/>
            </a:ext>
          </a:extLst>
        </xdr:cNvPr>
        <xdr:cNvSpPr>
          <a:spLocks noChangeAspect="1" noChangeArrowheads="1"/>
        </xdr:cNvSpPr>
      </xdr:nvSpPr>
      <xdr:spPr bwMode="auto">
        <a:xfrm>
          <a:off x="3803650" y="30059678"/>
          <a:ext cx="9525" cy="9525"/>
        </a:xfrm>
        <a:prstGeom prst="rect">
          <a:avLst/>
        </a:prstGeom>
        <a:noFill/>
        <a:extLst>
          <a:ext uri="{909E8E84-426E-40dd-AFC4-6F175D3DCCD1}">
            <a14:hiddenFill xmlns:lc="http://schemas.openxmlformats.org/drawingml/2006/lockedCanvas" xmlns:a14="http://schemas.microsoft.com/office/drawing/2010/main" xmlns="">
              <a:solidFill>
                <a:srgbClr val="FFFFFF"/>
              </a:solidFill>
            </a14:hiddenFill>
          </a:ext>
        </a:extLst>
      </xdr:spPr>
      <xdr:txBody>
        <a:bodyPr/>
        <a:lstStyle/>
        <a:p>
          <a:endParaRPr lang="en-GB"/>
        </a:p>
      </xdr:txBody>
    </xdr:sp>
    <xdr:clientData/>
  </xdr:oneCellAnchor>
  <xdr:oneCellAnchor>
    <xdr:from>
      <xdr:col>5</xdr:col>
      <xdr:colOff>76200</xdr:colOff>
      <xdr:row>283</xdr:row>
      <xdr:rowOff>200024</xdr:rowOff>
    </xdr:from>
    <xdr:ext cx="9525" cy="9525"/>
    <xdr:sp macro="" textlink="">
      <xdr:nvSpPr>
        <xdr:cNvPr id="82" name="AutoShape 5" descr="https://d.adroll.com/cm/taboola/out">
          <a:extLst>
            <a:ext uri="{FF2B5EF4-FFF2-40B4-BE49-F238E27FC236}">
              <a16:creationId xmlns:a16="http://schemas.microsoft.com/office/drawing/2014/main" id="{00000000-0008-0000-0000-000052000000}"/>
            </a:ext>
          </a:extLst>
        </xdr:cNvPr>
        <xdr:cNvSpPr>
          <a:spLocks noChangeAspect="1" noChangeArrowheads="1"/>
        </xdr:cNvSpPr>
      </xdr:nvSpPr>
      <xdr:spPr bwMode="auto">
        <a:xfrm>
          <a:off x="3822700" y="30059678"/>
          <a:ext cx="9525" cy="9525"/>
        </a:xfrm>
        <a:prstGeom prst="rect">
          <a:avLst/>
        </a:prstGeom>
        <a:noFill/>
        <a:extLst>
          <a:ext uri="{909E8E84-426E-40dd-AFC4-6F175D3DCCD1}">
            <a14:hiddenFill xmlns:lc="http://schemas.openxmlformats.org/drawingml/2006/lockedCanvas" xmlns:a14="http://schemas.microsoft.com/office/drawing/2010/main" xmlns="">
              <a:solidFill>
                <a:srgbClr val="FFFFFF"/>
              </a:solidFill>
            </a14:hiddenFill>
          </a:ext>
        </a:extLst>
      </xdr:spPr>
      <xdr:txBody>
        <a:bodyPr/>
        <a:lstStyle/>
        <a:p>
          <a:endParaRPr lang="en-GB"/>
        </a:p>
      </xdr:txBody>
    </xdr:sp>
    <xdr:clientData/>
  </xdr:oneCellAnchor>
  <xdr:oneCellAnchor>
    <xdr:from>
      <xdr:col>5</xdr:col>
      <xdr:colOff>9525</xdr:colOff>
      <xdr:row>283</xdr:row>
      <xdr:rowOff>200024</xdr:rowOff>
    </xdr:from>
    <xdr:ext cx="9525" cy="9525"/>
    <xdr:sp macro="" textlink="">
      <xdr:nvSpPr>
        <xdr:cNvPr id="83" name="AutoShape 6" descr="https://d.adroll.com/cm/r/out">
          <a:extLst>
            <a:ext uri="{FF2B5EF4-FFF2-40B4-BE49-F238E27FC236}">
              <a16:creationId xmlns:a16="http://schemas.microsoft.com/office/drawing/2014/main" id="{00000000-0008-0000-0000-000053000000}"/>
            </a:ext>
          </a:extLst>
        </xdr:cNvPr>
        <xdr:cNvSpPr>
          <a:spLocks noChangeAspect="1" noChangeArrowheads="1"/>
        </xdr:cNvSpPr>
      </xdr:nvSpPr>
      <xdr:spPr bwMode="auto">
        <a:xfrm>
          <a:off x="3756025" y="30059678"/>
          <a:ext cx="9525" cy="9525"/>
        </a:xfrm>
        <a:prstGeom prst="rect">
          <a:avLst/>
        </a:prstGeom>
        <a:noFill/>
        <a:extLst>
          <a:ext uri="{909E8E84-426E-40dd-AFC4-6F175D3DCCD1}">
            <a14:hiddenFill xmlns:lc="http://schemas.openxmlformats.org/drawingml/2006/lockedCanvas" xmlns:a14="http://schemas.microsoft.com/office/drawing/2010/main" xmlns="">
              <a:solidFill>
                <a:srgbClr val="FFFFFF"/>
              </a:solidFill>
            </a14:hiddenFill>
          </a:ext>
        </a:extLst>
      </xdr:spPr>
      <xdr:txBody>
        <a:bodyPr/>
        <a:lstStyle/>
        <a:p>
          <a:endParaRPr lang="en-GB"/>
        </a:p>
      </xdr:txBody>
    </xdr:sp>
    <xdr:clientData/>
  </xdr:oneCellAnchor>
  <xdr:oneCellAnchor>
    <xdr:from>
      <xdr:col>5</xdr:col>
      <xdr:colOff>28575</xdr:colOff>
      <xdr:row>283</xdr:row>
      <xdr:rowOff>200024</xdr:rowOff>
    </xdr:from>
    <xdr:ext cx="9525" cy="9525"/>
    <xdr:pic>
      <xdr:nvPicPr>
        <xdr:cNvPr id="84" name="Picture 83" descr="https://d.adroll.com/cm/f/out">
          <a:extLst>
            <a:ext uri="{FF2B5EF4-FFF2-40B4-BE49-F238E27FC236}">
              <a16:creationId xmlns:a16="http://schemas.microsoft.com/office/drawing/2014/main" id="{00000000-0008-0000-0000-00005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75075" y="30059678"/>
          <a:ext cx="9525" cy="9525"/>
        </a:xfrm>
        <a:prstGeom prst="rect">
          <a:avLst/>
        </a:prstGeom>
        <a:noFill/>
        <a:extLst>
          <a:ext uri="{909E8E84-426E-40dd-AFC4-6F175D3DCCD1}">
            <a14:hiddenFill xmlns:lc="http://schemas.openxmlformats.org/drawingml/2006/lockedCanvas" xmlns:a14="http://schemas.microsoft.com/office/drawing/2010/main" xmlns="">
              <a:solidFill>
                <a:srgbClr val="FFFFFF"/>
              </a:solidFill>
            </a14:hiddenFill>
          </a:ext>
        </a:extLst>
      </xdr:spPr>
    </xdr:pic>
    <xdr:clientData/>
  </xdr:oneCellAnchor>
  <xdr:oneCellAnchor>
    <xdr:from>
      <xdr:col>5</xdr:col>
      <xdr:colOff>47625</xdr:colOff>
      <xdr:row>283</xdr:row>
      <xdr:rowOff>200024</xdr:rowOff>
    </xdr:from>
    <xdr:ext cx="9525" cy="9525"/>
    <xdr:pic>
      <xdr:nvPicPr>
        <xdr:cNvPr id="85" name="Picture 84" descr="https://d.adroll.com/cm/b/out">
          <a:extLst>
            <a:ext uri="{FF2B5EF4-FFF2-40B4-BE49-F238E27FC236}">
              <a16:creationId xmlns:a16="http://schemas.microsoft.com/office/drawing/2014/main" id="{00000000-0008-0000-0000-00005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794125" y="30059678"/>
          <a:ext cx="9525" cy="9525"/>
        </a:xfrm>
        <a:prstGeom prst="rect">
          <a:avLst/>
        </a:prstGeom>
        <a:noFill/>
        <a:extLst>
          <a:ext uri="{909E8E84-426E-40dd-AFC4-6F175D3DCCD1}">
            <a14:hiddenFill xmlns:lc="http://schemas.openxmlformats.org/drawingml/2006/lockedCanvas" xmlns:a14="http://schemas.microsoft.com/office/drawing/2010/main" xmlns="">
              <a:solidFill>
                <a:srgbClr val="FFFFFF"/>
              </a:solidFill>
            </a14:hiddenFill>
          </a:ext>
        </a:extLst>
      </xdr:spPr>
    </xdr:pic>
    <xdr:clientData/>
  </xdr:oneCellAnchor>
  <xdr:oneCellAnchor>
    <xdr:from>
      <xdr:col>5</xdr:col>
      <xdr:colOff>57150</xdr:colOff>
      <xdr:row>283</xdr:row>
      <xdr:rowOff>200024</xdr:rowOff>
    </xdr:from>
    <xdr:ext cx="9525" cy="9525"/>
    <xdr:pic>
      <xdr:nvPicPr>
        <xdr:cNvPr id="86" name="Picture 85" descr="https://d.adroll.com/cm/w/out">
          <a:extLst>
            <a:ext uri="{FF2B5EF4-FFF2-40B4-BE49-F238E27FC236}">
              <a16:creationId xmlns:a16="http://schemas.microsoft.com/office/drawing/2014/main" id="{00000000-0008-0000-0000-00005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803650" y="30059678"/>
          <a:ext cx="9525" cy="9525"/>
        </a:xfrm>
        <a:prstGeom prst="rect">
          <a:avLst/>
        </a:prstGeom>
        <a:noFill/>
        <a:extLst>
          <a:ext uri="{909E8E84-426E-40dd-AFC4-6F175D3DCCD1}">
            <a14:hiddenFill xmlns:lc="http://schemas.openxmlformats.org/drawingml/2006/lockedCanvas" xmlns:a14="http://schemas.microsoft.com/office/drawing/2010/main" xmlns="">
              <a:solidFill>
                <a:srgbClr val="FFFFFF"/>
              </a:solidFill>
            </a14:hiddenFill>
          </a:ext>
        </a:extLst>
      </xdr:spPr>
    </xdr:pic>
    <xdr:clientData/>
  </xdr:oneCellAnchor>
  <xdr:oneCellAnchor>
    <xdr:from>
      <xdr:col>5</xdr:col>
      <xdr:colOff>76200</xdr:colOff>
      <xdr:row>283</xdr:row>
      <xdr:rowOff>200024</xdr:rowOff>
    </xdr:from>
    <xdr:ext cx="9525" cy="9525"/>
    <xdr:pic>
      <xdr:nvPicPr>
        <xdr:cNvPr id="87" name="Picture 86" descr="https://d.adroll.com/cm/x/out">
          <a:extLst>
            <a:ext uri="{FF2B5EF4-FFF2-40B4-BE49-F238E27FC236}">
              <a16:creationId xmlns:a16="http://schemas.microsoft.com/office/drawing/2014/main" id="{00000000-0008-0000-0000-000057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822700" y="30059678"/>
          <a:ext cx="9525" cy="9525"/>
        </a:xfrm>
        <a:prstGeom prst="rect">
          <a:avLst/>
        </a:prstGeom>
        <a:noFill/>
        <a:extLst>
          <a:ext uri="{909E8E84-426E-40dd-AFC4-6F175D3DCCD1}">
            <a14:hiddenFill xmlns:lc="http://schemas.openxmlformats.org/drawingml/2006/lockedCanvas" xmlns:a14="http://schemas.microsoft.com/office/drawing/2010/main" xmlns="">
              <a:solidFill>
                <a:srgbClr val="FFFFFF"/>
              </a:solidFill>
            </a14:hiddenFill>
          </a:ext>
        </a:extLst>
      </xdr:spPr>
    </xdr:pic>
    <xdr:clientData/>
  </xdr:oneCellAnchor>
  <xdr:oneCellAnchor>
    <xdr:from>
      <xdr:col>5</xdr:col>
      <xdr:colOff>95250</xdr:colOff>
      <xdr:row>283</xdr:row>
      <xdr:rowOff>200024</xdr:rowOff>
    </xdr:from>
    <xdr:ext cx="9525" cy="9525"/>
    <xdr:pic>
      <xdr:nvPicPr>
        <xdr:cNvPr id="88" name="Picture 87" descr="https://d.adroll.com/cm/l/out">
          <a:extLst>
            <a:ext uri="{FF2B5EF4-FFF2-40B4-BE49-F238E27FC236}">
              <a16:creationId xmlns:a16="http://schemas.microsoft.com/office/drawing/2014/main" id="{00000000-0008-0000-0000-000058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841750" y="30059678"/>
          <a:ext cx="9525" cy="9525"/>
        </a:xfrm>
        <a:prstGeom prst="rect">
          <a:avLst/>
        </a:prstGeom>
        <a:noFill/>
        <a:extLst>
          <a:ext uri="{909E8E84-426E-40dd-AFC4-6F175D3DCCD1}">
            <a14:hiddenFill xmlns:lc="http://schemas.openxmlformats.org/drawingml/2006/lockedCanvas" xmlns:a14="http://schemas.microsoft.com/office/drawing/2010/main" xmlns="">
              <a:solidFill>
                <a:srgbClr val="FFFFFF"/>
              </a:solidFill>
            </a14:hiddenFill>
          </a:ext>
        </a:extLst>
      </xdr:spPr>
    </xdr:pic>
    <xdr:clientData/>
  </xdr:oneCellAnchor>
  <xdr:oneCellAnchor>
    <xdr:from>
      <xdr:col>5</xdr:col>
      <xdr:colOff>133350</xdr:colOff>
      <xdr:row>283</xdr:row>
      <xdr:rowOff>200024</xdr:rowOff>
    </xdr:from>
    <xdr:ext cx="9525" cy="9525"/>
    <xdr:pic>
      <xdr:nvPicPr>
        <xdr:cNvPr id="89" name="Picture 88" descr="https://d.adroll.com/cm/g/out?google_nid=adroll5">
          <a:extLst>
            <a:ext uri="{FF2B5EF4-FFF2-40B4-BE49-F238E27FC236}">
              <a16:creationId xmlns:a16="http://schemas.microsoft.com/office/drawing/2014/main" id="{00000000-0008-0000-0000-000059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79850" y="30059678"/>
          <a:ext cx="9525" cy="9525"/>
        </a:xfrm>
        <a:prstGeom prst="rect">
          <a:avLst/>
        </a:prstGeom>
        <a:noFill/>
        <a:extLst>
          <a:ext uri="{909E8E84-426E-40dd-AFC4-6F175D3DCCD1}">
            <a14:hiddenFill xmlns:lc="http://schemas.openxmlformats.org/drawingml/2006/lockedCanvas" xmlns:a14="http://schemas.microsoft.com/office/drawing/2010/main" xmlns="">
              <a:solidFill>
                <a:srgbClr val="FFFFFF"/>
              </a:solidFill>
            </a14:hiddenFill>
          </a:ext>
        </a:extLst>
      </xdr:spPr>
    </xdr:pic>
    <xdr:clientData/>
  </xdr:oneCellAnchor>
  <xdr:twoCellAnchor editAs="oneCell">
    <xdr:from>
      <xdr:col>5</xdr:col>
      <xdr:colOff>19050</xdr:colOff>
      <xdr:row>276</xdr:row>
      <xdr:rowOff>6350</xdr:rowOff>
    </xdr:from>
    <xdr:to>
      <xdr:col>5</xdr:col>
      <xdr:colOff>28575</xdr:colOff>
      <xdr:row>276</xdr:row>
      <xdr:rowOff>15875</xdr:rowOff>
    </xdr:to>
    <xdr:pic>
      <xdr:nvPicPr>
        <xdr:cNvPr id="90" name="Picture 89">
          <a:extLst>
            <a:ext uri="{FF2B5EF4-FFF2-40B4-BE49-F238E27FC236}">
              <a16:creationId xmlns:a16="http://schemas.microsoft.com/office/drawing/2014/main" id="{00000000-0008-0000-0000-00005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48225" y="32496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38100</xdr:colOff>
      <xdr:row>276</xdr:row>
      <xdr:rowOff>6350</xdr:rowOff>
    </xdr:from>
    <xdr:to>
      <xdr:col>5</xdr:col>
      <xdr:colOff>47625</xdr:colOff>
      <xdr:row>276</xdr:row>
      <xdr:rowOff>15875</xdr:rowOff>
    </xdr:to>
    <xdr:pic>
      <xdr:nvPicPr>
        <xdr:cNvPr id="91" name="Picture 90">
          <a:extLst>
            <a:ext uri="{FF2B5EF4-FFF2-40B4-BE49-F238E27FC236}">
              <a16:creationId xmlns:a16="http://schemas.microsoft.com/office/drawing/2014/main" id="{00000000-0008-0000-0000-00005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67275" y="32496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57150</xdr:colOff>
      <xdr:row>276</xdr:row>
      <xdr:rowOff>6350</xdr:rowOff>
    </xdr:from>
    <xdr:to>
      <xdr:col>5</xdr:col>
      <xdr:colOff>66675</xdr:colOff>
      <xdr:row>276</xdr:row>
      <xdr:rowOff>15875</xdr:rowOff>
    </xdr:to>
    <xdr:sp macro="" textlink="">
      <xdr:nvSpPr>
        <xdr:cNvPr id="92" name="AutoShape 4" descr="https://d.adroll.com/cm/pubmatic/out">
          <a:extLst>
            <a:ext uri="{FF2B5EF4-FFF2-40B4-BE49-F238E27FC236}">
              <a16:creationId xmlns:a16="http://schemas.microsoft.com/office/drawing/2014/main" id="{00000000-0008-0000-0000-00005C000000}"/>
            </a:ext>
          </a:extLst>
        </xdr:cNvPr>
        <xdr:cNvSpPr>
          <a:spLocks noChangeAspect="1" noChangeArrowheads="1"/>
        </xdr:cNvSpPr>
      </xdr:nvSpPr>
      <xdr:spPr bwMode="auto">
        <a:xfrm>
          <a:off x="4886325" y="32496125"/>
          <a:ext cx="9525" cy="952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n-GB"/>
        </a:p>
      </xdr:txBody>
    </xdr:sp>
    <xdr:clientData/>
  </xdr:twoCellAnchor>
  <xdr:twoCellAnchor editAs="oneCell">
    <xdr:from>
      <xdr:col>5</xdr:col>
      <xdr:colOff>76200</xdr:colOff>
      <xdr:row>276</xdr:row>
      <xdr:rowOff>6350</xdr:rowOff>
    </xdr:from>
    <xdr:to>
      <xdr:col>5</xdr:col>
      <xdr:colOff>85725</xdr:colOff>
      <xdr:row>276</xdr:row>
      <xdr:rowOff>15875</xdr:rowOff>
    </xdr:to>
    <xdr:sp macro="" textlink="">
      <xdr:nvSpPr>
        <xdr:cNvPr id="93" name="AutoShape 5" descr="https://d.adroll.com/cm/taboola/out">
          <a:extLst>
            <a:ext uri="{FF2B5EF4-FFF2-40B4-BE49-F238E27FC236}">
              <a16:creationId xmlns:a16="http://schemas.microsoft.com/office/drawing/2014/main" id="{00000000-0008-0000-0000-00005D000000}"/>
            </a:ext>
          </a:extLst>
        </xdr:cNvPr>
        <xdr:cNvSpPr>
          <a:spLocks noChangeAspect="1" noChangeArrowheads="1"/>
        </xdr:cNvSpPr>
      </xdr:nvSpPr>
      <xdr:spPr bwMode="auto">
        <a:xfrm>
          <a:off x="4905375" y="32496125"/>
          <a:ext cx="9525" cy="952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n-GB"/>
        </a:p>
      </xdr:txBody>
    </xdr:sp>
    <xdr:clientData/>
  </xdr:twoCellAnchor>
  <xdr:twoCellAnchor editAs="oneCell">
    <xdr:from>
      <xdr:col>5</xdr:col>
      <xdr:colOff>0</xdr:colOff>
      <xdr:row>276</xdr:row>
      <xdr:rowOff>6350</xdr:rowOff>
    </xdr:from>
    <xdr:to>
      <xdr:col>5</xdr:col>
      <xdr:colOff>9525</xdr:colOff>
      <xdr:row>276</xdr:row>
      <xdr:rowOff>15875</xdr:rowOff>
    </xdr:to>
    <xdr:sp macro="" textlink="">
      <xdr:nvSpPr>
        <xdr:cNvPr id="94" name="AutoShape 6" descr="https://d.adroll.com/cm/r/out">
          <a:extLst>
            <a:ext uri="{FF2B5EF4-FFF2-40B4-BE49-F238E27FC236}">
              <a16:creationId xmlns:a16="http://schemas.microsoft.com/office/drawing/2014/main" id="{00000000-0008-0000-0000-00005E000000}"/>
            </a:ext>
          </a:extLst>
        </xdr:cNvPr>
        <xdr:cNvSpPr>
          <a:spLocks noChangeAspect="1" noChangeArrowheads="1"/>
        </xdr:cNvSpPr>
      </xdr:nvSpPr>
      <xdr:spPr bwMode="auto">
        <a:xfrm>
          <a:off x="4829175" y="32496125"/>
          <a:ext cx="9525" cy="952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n-GB"/>
        </a:p>
      </xdr:txBody>
    </xdr:sp>
    <xdr:clientData/>
  </xdr:twoCellAnchor>
  <xdr:twoCellAnchor editAs="oneCell">
    <xdr:from>
      <xdr:col>5</xdr:col>
      <xdr:colOff>19050</xdr:colOff>
      <xdr:row>276</xdr:row>
      <xdr:rowOff>6350</xdr:rowOff>
    </xdr:from>
    <xdr:to>
      <xdr:col>5</xdr:col>
      <xdr:colOff>28575</xdr:colOff>
      <xdr:row>276</xdr:row>
      <xdr:rowOff>15875</xdr:rowOff>
    </xdr:to>
    <xdr:pic>
      <xdr:nvPicPr>
        <xdr:cNvPr id="95" name="Picture 94">
          <a:extLst>
            <a:ext uri="{FF2B5EF4-FFF2-40B4-BE49-F238E27FC236}">
              <a16:creationId xmlns:a16="http://schemas.microsoft.com/office/drawing/2014/main" id="{00000000-0008-0000-0000-00005F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48225" y="32496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38100</xdr:colOff>
      <xdr:row>276</xdr:row>
      <xdr:rowOff>6350</xdr:rowOff>
    </xdr:from>
    <xdr:to>
      <xdr:col>5</xdr:col>
      <xdr:colOff>47625</xdr:colOff>
      <xdr:row>276</xdr:row>
      <xdr:rowOff>15875</xdr:rowOff>
    </xdr:to>
    <xdr:pic>
      <xdr:nvPicPr>
        <xdr:cNvPr id="96" name="Picture 95">
          <a:extLst>
            <a:ext uri="{FF2B5EF4-FFF2-40B4-BE49-F238E27FC236}">
              <a16:creationId xmlns:a16="http://schemas.microsoft.com/office/drawing/2014/main" id="{00000000-0008-0000-0000-000060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867275" y="32496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57150</xdr:colOff>
      <xdr:row>276</xdr:row>
      <xdr:rowOff>6350</xdr:rowOff>
    </xdr:from>
    <xdr:to>
      <xdr:col>5</xdr:col>
      <xdr:colOff>66675</xdr:colOff>
      <xdr:row>276</xdr:row>
      <xdr:rowOff>15875</xdr:rowOff>
    </xdr:to>
    <xdr:pic>
      <xdr:nvPicPr>
        <xdr:cNvPr id="97" name="Picture 96">
          <a:extLst>
            <a:ext uri="{FF2B5EF4-FFF2-40B4-BE49-F238E27FC236}">
              <a16:creationId xmlns:a16="http://schemas.microsoft.com/office/drawing/2014/main" id="{00000000-0008-0000-0000-000061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86325" y="32496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76200</xdr:colOff>
      <xdr:row>276</xdr:row>
      <xdr:rowOff>6350</xdr:rowOff>
    </xdr:from>
    <xdr:to>
      <xdr:col>5</xdr:col>
      <xdr:colOff>85725</xdr:colOff>
      <xdr:row>276</xdr:row>
      <xdr:rowOff>15875</xdr:rowOff>
    </xdr:to>
    <xdr:pic>
      <xdr:nvPicPr>
        <xdr:cNvPr id="98" name="Picture 97">
          <a:extLst>
            <a:ext uri="{FF2B5EF4-FFF2-40B4-BE49-F238E27FC236}">
              <a16:creationId xmlns:a16="http://schemas.microsoft.com/office/drawing/2014/main" id="{00000000-0008-0000-0000-000062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905375" y="32496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95250</xdr:colOff>
      <xdr:row>276</xdr:row>
      <xdr:rowOff>6350</xdr:rowOff>
    </xdr:from>
    <xdr:to>
      <xdr:col>5</xdr:col>
      <xdr:colOff>104775</xdr:colOff>
      <xdr:row>276</xdr:row>
      <xdr:rowOff>15875</xdr:rowOff>
    </xdr:to>
    <xdr:pic>
      <xdr:nvPicPr>
        <xdr:cNvPr id="99" name="Picture 98">
          <a:extLst>
            <a:ext uri="{FF2B5EF4-FFF2-40B4-BE49-F238E27FC236}">
              <a16:creationId xmlns:a16="http://schemas.microsoft.com/office/drawing/2014/main" id="{00000000-0008-0000-0000-000063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4924425" y="32496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133350</xdr:colOff>
      <xdr:row>276</xdr:row>
      <xdr:rowOff>6350</xdr:rowOff>
    </xdr:from>
    <xdr:to>
      <xdr:col>5</xdr:col>
      <xdr:colOff>142875</xdr:colOff>
      <xdr:row>276</xdr:row>
      <xdr:rowOff>15875</xdr:rowOff>
    </xdr:to>
    <xdr:pic>
      <xdr:nvPicPr>
        <xdr:cNvPr id="100" name="Picture 99">
          <a:extLst>
            <a:ext uri="{FF2B5EF4-FFF2-40B4-BE49-F238E27FC236}">
              <a16:creationId xmlns:a16="http://schemas.microsoft.com/office/drawing/2014/main" id="{00000000-0008-0000-0000-00006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62525" y="32496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25400</xdr:colOff>
      <xdr:row>276</xdr:row>
      <xdr:rowOff>19050</xdr:rowOff>
    </xdr:from>
    <xdr:to>
      <xdr:col>5</xdr:col>
      <xdr:colOff>34925</xdr:colOff>
      <xdr:row>276</xdr:row>
      <xdr:rowOff>28575</xdr:rowOff>
    </xdr:to>
    <xdr:pic>
      <xdr:nvPicPr>
        <xdr:cNvPr id="101" name="Picture 100">
          <a:extLst>
            <a:ext uri="{FF2B5EF4-FFF2-40B4-BE49-F238E27FC236}">
              <a16:creationId xmlns:a16="http://schemas.microsoft.com/office/drawing/2014/main" id="{00000000-0008-0000-0000-00006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54575" y="32508825"/>
          <a:ext cx="9525" cy="9525"/>
        </a:xfrm>
        <a:prstGeom prst="rect">
          <a:avLst/>
        </a:prstGeom>
        <a:noFill/>
        <a:extLst>
          <a:ext uri="{909E8E84-426E-40dd-AFC4-6F175D3DCCD1}">
            <a14:hiddenFill xmlns:a14="http://schemas.microsoft.com/office/drawing/2010/main" xmlns="" xmlns:lc="http://schemas.openxmlformats.org/drawingml/2006/lockedCanvas">
              <a:solidFill>
                <a:srgbClr val="FFFFFF"/>
              </a:solidFill>
            </a14:hiddenFill>
          </a:ext>
        </a:extLst>
      </xdr:spPr>
    </xdr:pic>
    <xdr:clientData/>
  </xdr:twoCellAnchor>
  <xdr:twoCellAnchor editAs="oneCell">
    <xdr:from>
      <xdr:col>5</xdr:col>
      <xdr:colOff>44450</xdr:colOff>
      <xdr:row>276</xdr:row>
      <xdr:rowOff>19050</xdr:rowOff>
    </xdr:from>
    <xdr:to>
      <xdr:col>5</xdr:col>
      <xdr:colOff>53975</xdr:colOff>
      <xdr:row>276</xdr:row>
      <xdr:rowOff>28575</xdr:rowOff>
    </xdr:to>
    <xdr:pic>
      <xdr:nvPicPr>
        <xdr:cNvPr id="102" name="Picture 101">
          <a:extLst>
            <a:ext uri="{FF2B5EF4-FFF2-40B4-BE49-F238E27FC236}">
              <a16:creationId xmlns:a16="http://schemas.microsoft.com/office/drawing/2014/main" id="{00000000-0008-0000-0000-00006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73625" y="32508825"/>
          <a:ext cx="9525" cy="9525"/>
        </a:xfrm>
        <a:prstGeom prst="rect">
          <a:avLst/>
        </a:prstGeom>
        <a:noFill/>
        <a:extLst>
          <a:ext uri="{909E8E84-426E-40dd-AFC4-6F175D3DCCD1}">
            <a14:hiddenFill xmlns:a14="http://schemas.microsoft.com/office/drawing/2010/main" xmlns="" xmlns:lc="http://schemas.openxmlformats.org/drawingml/2006/lockedCanvas">
              <a:solidFill>
                <a:srgbClr val="FFFFFF"/>
              </a:solidFill>
            </a14:hiddenFill>
          </a:ext>
        </a:extLst>
      </xdr:spPr>
    </xdr:pic>
    <xdr:clientData/>
  </xdr:twoCellAnchor>
  <xdr:twoCellAnchor editAs="oneCell">
    <xdr:from>
      <xdr:col>5</xdr:col>
      <xdr:colOff>57150</xdr:colOff>
      <xdr:row>276</xdr:row>
      <xdr:rowOff>19050</xdr:rowOff>
    </xdr:from>
    <xdr:to>
      <xdr:col>5</xdr:col>
      <xdr:colOff>66675</xdr:colOff>
      <xdr:row>276</xdr:row>
      <xdr:rowOff>28575</xdr:rowOff>
    </xdr:to>
    <xdr:sp macro="" textlink="">
      <xdr:nvSpPr>
        <xdr:cNvPr id="103" name="AutoShape 4" descr="https://d.adroll.com/cm/pubmatic/out">
          <a:extLst>
            <a:ext uri="{FF2B5EF4-FFF2-40B4-BE49-F238E27FC236}">
              <a16:creationId xmlns:a16="http://schemas.microsoft.com/office/drawing/2014/main" id="{00000000-0008-0000-0000-000067000000}"/>
            </a:ext>
          </a:extLst>
        </xdr:cNvPr>
        <xdr:cNvSpPr>
          <a:spLocks noChangeAspect="1" noChangeArrowheads="1"/>
        </xdr:cNvSpPr>
      </xdr:nvSpPr>
      <xdr:spPr bwMode="auto">
        <a:xfrm>
          <a:off x="4886325" y="32508825"/>
          <a:ext cx="9525" cy="9525"/>
        </a:xfrm>
        <a:prstGeom prst="rect">
          <a:avLst/>
        </a:prstGeom>
        <a:noFill/>
        <a:extLst>
          <a:ext uri="{909E8E84-426E-40dd-AFC4-6F175D3DCCD1}">
            <a14:hiddenFill xmlns:a14="http://schemas.microsoft.com/office/drawing/2010/main" xmlns="" xmlns:lc="http://schemas.openxmlformats.org/drawingml/2006/lockedCanvas">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en-GB"/>
        </a:p>
      </xdr:txBody>
    </xdr:sp>
    <xdr:clientData/>
  </xdr:twoCellAnchor>
  <xdr:twoCellAnchor editAs="oneCell">
    <xdr:from>
      <xdr:col>5</xdr:col>
      <xdr:colOff>76200</xdr:colOff>
      <xdr:row>276</xdr:row>
      <xdr:rowOff>19050</xdr:rowOff>
    </xdr:from>
    <xdr:to>
      <xdr:col>5</xdr:col>
      <xdr:colOff>85725</xdr:colOff>
      <xdr:row>276</xdr:row>
      <xdr:rowOff>28575</xdr:rowOff>
    </xdr:to>
    <xdr:sp macro="" textlink="">
      <xdr:nvSpPr>
        <xdr:cNvPr id="104" name="AutoShape 5" descr="https://d.adroll.com/cm/taboola/out">
          <a:extLst>
            <a:ext uri="{FF2B5EF4-FFF2-40B4-BE49-F238E27FC236}">
              <a16:creationId xmlns:a16="http://schemas.microsoft.com/office/drawing/2014/main" id="{00000000-0008-0000-0000-000068000000}"/>
            </a:ext>
          </a:extLst>
        </xdr:cNvPr>
        <xdr:cNvSpPr>
          <a:spLocks noChangeAspect="1" noChangeArrowheads="1"/>
        </xdr:cNvSpPr>
      </xdr:nvSpPr>
      <xdr:spPr bwMode="auto">
        <a:xfrm>
          <a:off x="4905375" y="32508825"/>
          <a:ext cx="9525" cy="9525"/>
        </a:xfrm>
        <a:prstGeom prst="rect">
          <a:avLst/>
        </a:prstGeom>
        <a:noFill/>
        <a:extLst>
          <a:ext uri="{909E8E84-426E-40dd-AFC4-6F175D3DCCD1}">
            <a14:hiddenFill xmlns:a14="http://schemas.microsoft.com/office/drawing/2010/main" xmlns="" xmlns:lc="http://schemas.openxmlformats.org/drawingml/2006/lockedCanvas">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en-GB"/>
        </a:p>
      </xdr:txBody>
    </xdr:sp>
    <xdr:clientData/>
  </xdr:twoCellAnchor>
  <xdr:twoCellAnchor editAs="oneCell">
    <xdr:from>
      <xdr:col>5</xdr:col>
      <xdr:colOff>6350</xdr:colOff>
      <xdr:row>276</xdr:row>
      <xdr:rowOff>19050</xdr:rowOff>
    </xdr:from>
    <xdr:to>
      <xdr:col>5</xdr:col>
      <xdr:colOff>15875</xdr:colOff>
      <xdr:row>276</xdr:row>
      <xdr:rowOff>28575</xdr:rowOff>
    </xdr:to>
    <xdr:sp macro="" textlink="">
      <xdr:nvSpPr>
        <xdr:cNvPr id="105" name="AutoShape 6" descr="https://d.adroll.com/cm/r/out">
          <a:extLst>
            <a:ext uri="{FF2B5EF4-FFF2-40B4-BE49-F238E27FC236}">
              <a16:creationId xmlns:a16="http://schemas.microsoft.com/office/drawing/2014/main" id="{00000000-0008-0000-0000-000069000000}"/>
            </a:ext>
          </a:extLst>
        </xdr:cNvPr>
        <xdr:cNvSpPr>
          <a:spLocks noChangeAspect="1" noChangeArrowheads="1"/>
        </xdr:cNvSpPr>
      </xdr:nvSpPr>
      <xdr:spPr bwMode="auto">
        <a:xfrm>
          <a:off x="4835525" y="32508825"/>
          <a:ext cx="9525" cy="9525"/>
        </a:xfrm>
        <a:prstGeom prst="rect">
          <a:avLst/>
        </a:prstGeom>
        <a:noFill/>
        <a:extLst>
          <a:ext uri="{909E8E84-426E-40dd-AFC4-6F175D3DCCD1}">
            <a14:hiddenFill xmlns:a14="http://schemas.microsoft.com/office/drawing/2010/main" xmlns="" xmlns:lc="http://schemas.openxmlformats.org/drawingml/2006/lockedCanvas">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en-GB"/>
        </a:p>
      </xdr:txBody>
    </xdr:sp>
    <xdr:clientData/>
  </xdr:twoCellAnchor>
  <xdr:twoCellAnchor editAs="oneCell">
    <xdr:from>
      <xdr:col>5</xdr:col>
      <xdr:colOff>25400</xdr:colOff>
      <xdr:row>276</xdr:row>
      <xdr:rowOff>19050</xdr:rowOff>
    </xdr:from>
    <xdr:to>
      <xdr:col>5</xdr:col>
      <xdr:colOff>34925</xdr:colOff>
      <xdr:row>276</xdr:row>
      <xdr:rowOff>28575</xdr:rowOff>
    </xdr:to>
    <xdr:pic>
      <xdr:nvPicPr>
        <xdr:cNvPr id="106" name="Picture 105">
          <a:extLst>
            <a:ext uri="{FF2B5EF4-FFF2-40B4-BE49-F238E27FC236}">
              <a16:creationId xmlns:a16="http://schemas.microsoft.com/office/drawing/2014/main" id="{00000000-0008-0000-0000-00006A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54575" y="32508825"/>
          <a:ext cx="9525" cy="9525"/>
        </a:xfrm>
        <a:prstGeom prst="rect">
          <a:avLst/>
        </a:prstGeom>
        <a:noFill/>
        <a:extLst>
          <a:ext uri="{909E8E84-426E-40dd-AFC4-6F175D3DCCD1}">
            <a14:hiddenFill xmlns:a14="http://schemas.microsoft.com/office/drawing/2010/main" xmlns="" xmlns:lc="http://schemas.openxmlformats.org/drawingml/2006/lockedCanvas">
              <a:solidFill>
                <a:srgbClr val="FFFFFF"/>
              </a:solidFill>
            </a14:hiddenFill>
          </a:ext>
        </a:extLst>
      </xdr:spPr>
    </xdr:pic>
    <xdr:clientData/>
  </xdr:twoCellAnchor>
  <xdr:twoCellAnchor editAs="oneCell">
    <xdr:from>
      <xdr:col>5</xdr:col>
      <xdr:colOff>44450</xdr:colOff>
      <xdr:row>276</xdr:row>
      <xdr:rowOff>19050</xdr:rowOff>
    </xdr:from>
    <xdr:to>
      <xdr:col>5</xdr:col>
      <xdr:colOff>53975</xdr:colOff>
      <xdr:row>276</xdr:row>
      <xdr:rowOff>28575</xdr:rowOff>
    </xdr:to>
    <xdr:pic>
      <xdr:nvPicPr>
        <xdr:cNvPr id="107" name="Picture 106">
          <a:extLst>
            <a:ext uri="{FF2B5EF4-FFF2-40B4-BE49-F238E27FC236}">
              <a16:creationId xmlns:a16="http://schemas.microsoft.com/office/drawing/2014/main" id="{00000000-0008-0000-0000-00006B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873625" y="32508825"/>
          <a:ext cx="9525" cy="9525"/>
        </a:xfrm>
        <a:prstGeom prst="rect">
          <a:avLst/>
        </a:prstGeom>
        <a:noFill/>
        <a:extLst>
          <a:ext uri="{909E8E84-426E-40dd-AFC4-6F175D3DCCD1}">
            <a14:hiddenFill xmlns:a14="http://schemas.microsoft.com/office/drawing/2010/main" xmlns="" xmlns:lc="http://schemas.openxmlformats.org/drawingml/2006/lockedCanvas">
              <a:solidFill>
                <a:srgbClr val="FFFFFF"/>
              </a:solidFill>
            </a14:hiddenFill>
          </a:ext>
        </a:extLst>
      </xdr:spPr>
    </xdr:pic>
    <xdr:clientData/>
  </xdr:twoCellAnchor>
  <xdr:twoCellAnchor editAs="oneCell">
    <xdr:from>
      <xdr:col>5</xdr:col>
      <xdr:colOff>57150</xdr:colOff>
      <xdr:row>276</xdr:row>
      <xdr:rowOff>19050</xdr:rowOff>
    </xdr:from>
    <xdr:to>
      <xdr:col>5</xdr:col>
      <xdr:colOff>66675</xdr:colOff>
      <xdr:row>276</xdr:row>
      <xdr:rowOff>28575</xdr:rowOff>
    </xdr:to>
    <xdr:pic>
      <xdr:nvPicPr>
        <xdr:cNvPr id="108" name="Picture 107">
          <a:extLst>
            <a:ext uri="{FF2B5EF4-FFF2-40B4-BE49-F238E27FC236}">
              <a16:creationId xmlns:a16="http://schemas.microsoft.com/office/drawing/2014/main" id="{00000000-0008-0000-0000-00006C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86325" y="32508825"/>
          <a:ext cx="9525" cy="9525"/>
        </a:xfrm>
        <a:prstGeom prst="rect">
          <a:avLst/>
        </a:prstGeom>
        <a:noFill/>
        <a:extLst>
          <a:ext uri="{909E8E84-426E-40dd-AFC4-6F175D3DCCD1}">
            <a14:hiddenFill xmlns:a14="http://schemas.microsoft.com/office/drawing/2010/main" xmlns="" xmlns:lc="http://schemas.openxmlformats.org/drawingml/2006/lockedCanvas">
              <a:solidFill>
                <a:srgbClr val="FFFFFF"/>
              </a:solidFill>
            </a14:hiddenFill>
          </a:ext>
        </a:extLst>
      </xdr:spPr>
    </xdr:pic>
    <xdr:clientData/>
  </xdr:twoCellAnchor>
  <xdr:twoCellAnchor editAs="oneCell">
    <xdr:from>
      <xdr:col>5</xdr:col>
      <xdr:colOff>76200</xdr:colOff>
      <xdr:row>276</xdr:row>
      <xdr:rowOff>19050</xdr:rowOff>
    </xdr:from>
    <xdr:to>
      <xdr:col>5</xdr:col>
      <xdr:colOff>85725</xdr:colOff>
      <xdr:row>276</xdr:row>
      <xdr:rowOff>28575</xdr:rowOff>
    </xdr:to>
    <xdr:pic>
      <xdr:nvPicPr>
        <xdr:cNvPr id="109" name="Picture 108">
          <a:extLst>
            <a:ext uri="{FF2B5EF4-FFF2-40B4-BE49-F238E27FC236}">
              <a16:creationId xmlns:a16="http://schemas.microsoft.com/office/drawing/2014/main" id="{00000000-0008-0000-0000-00006D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905375" y="32508825"/>
          <a:ext cx="9525" cy="9525"/>
        </a:xfrm>
        <a:prstGeom prst="rect">
          <a:avLst/>
        </a:prstGeom>
        <a:noFill/>
        <a:extLst>
          <a:ext uri="{909E8E84-426E-40dd-AFC4-6F175D3DCCD1}">
            <a14:hiddenFill xmlns:a14="http://schemas.microsoft.com/office/drawing/2010/main" xmlns="" xmlns:lc="http://schemas.openxmlformats.org/drawingml/2006/lockedCanvas">
              <a:solidFill>
                <a:srgbClr val="FFFFFF"/>
              </a:solidFill>
            </a14:hiddenFill>
          </a:ext>
        </a:extLst>
      </xdr:spPr>
    </xdr:pic>
    <xdr:clientData/>
  </xdr:twoCellAnchor>
  <xdr:twoCellAnchor editAs="oneCell">
    <xdr:from>
      <xdr:col>5</xdr:col>
      <xdr:colOff>95250</xdr:colOff>
      <xdr:row>276</xdr:row>
      <xdr:rowOff>19050</xdr:rowOff>
    </xdr:from>
    <xdr:to>
      <xdr:col>5</xdr:col>
      <xdr:colOff>104775</xdr:colOff>
      <xdr:row>276</xdr:row>
      <xdr:rowOff>28575</xdr:rowOff>
    </xdr:to>
    <xdr:pic>
      <xdr:nvPicPr>
        <xdr:cNvPr id="110" name="Picture 109">
          <a:extLst>
            <a:ext uri="{FF2B5EF4-FFF2-40B4-BE49-F238E27FC236}">
              <a16:creationId xmlns:a16="http://schemas.microsoft.com/office/drawing/2014/main" id="{00000000-0008-0000-0000-00006E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4924425" y="32508825"/>
          <a:ext cx="9525" cy="9525"/>
        </a:xfrm>
        <a:prstGeom prst="rect">
          <a:avLst/>
        </a:prstGeom>
        <a:noFill/>
        <a:extLst>
          <a:ext uri="{909E8E84-426E-40dd-AFC4-6F175D3DCCD1}">
            <a14:hiddenFill xmlns:a14="http://schemas.microsoft.com/office/drawing/2010/main" xmlns="" xmlns:lc="http://schemas.openxmlformats.org/drawingml/2006/lockedCanvas">
              <a:solidFill>
                <a:srgbClr val="FFFFFF"/>
              </a:solidFill>
            </a14:hiddenFill>
          </a:ext>
        </a:extLst>
      </xdr:spPr>
    </xdr:pic>
    <xdr:clientData/>
  </xdr:twoCellAnchor>
  <xdr:twoCellAnchor editAs="oneCell">
    <xdr:from>
      <xdr:col>5</xdr:col>
      <xdr:colOff>133350</xdr:colOff>
      <xdr:row>276</xdr:row>
      <xdr:rowOff>19050</xdr:rowOff>
    </xdr:from>
    <xdr:to>
      <xdr:col>5</xdr:col>
      <xdr:colOff>142875</xdr:colOff>
      <xdr:row>276</xdr:row>
      <xdr:rowOff>28575</xdr:rowOff>
    </xdr:to>
    <xdr:pic>
      <xdr:nvPicPr>
        <xdr:cNvPr id="111" name="Picture 110">
          <a:extLst>
            <a:ext uri="{FF2B5EF4-FFF2-40B4-BE49-F238E27FC236}">
              <a16:creationId xmlns:a16="http://schemas.microsoft.com/office/drawing/2014/main" id="{00000000-0008-0000-0000-00006F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62525" y="32508825"/>
          <a:ext cx="9525" cy="9525"/>
        </a:xfrm>
        <a:prstGeom prst="rect">
          <a:avLst/>
        </a:prstGeom>
        <a:noFill/>
        <a:extLst>
          <a:ext uri="{909E8E84-426E-40dd-AFC4-6F175D3DCCD1}">
            <a14:hiddenFill xmlns:a14="http://schemas.microsoft.com/office/drawing/2010/main" xmlns="" xmlns:lc="http://schemas.openxmlformats.org/drawingml/2006/lockedCanvas">
              <a:solidFill>
                <a:srgbClr val="FFFFFF"/>
              </a:solidFill>
            </a14:hiddenFill>
          </a:ext>
        </a:extLst>
      </xdr:spPr>
    </xdr:pic>
    <xdr:clientData/>
  </xdr:twoCellAnchor>
  <xdr:twoCellAnchor editAs="oneCell">
    <xdr:from>
      <xdr:col>5</xdr:col>
      <xdr:colOff>25400</xdr:colOff>
      <xdr:row>286</xdr:row>
      <xdr:rowOff>12700</xdr:rowOff>
    </xdr:from>
    <xdr:to>
      <xdr:col>5</xdr:col>
      <xdr:colOff>34925</xdr:colOff>
      <xdr:row>286</xdr:row>
      <xdr:rowOff>22225</xdr:rowOff>
    </xdr:to>
    <xdr:pic>
      <xdr:nvPicPr>
        <xdr:cNvPr id="112" name="Picture 111">
          <a:extLst>
            <a:ext uri="{FF2B5EF4-FFF2-40B4-BE49-F238E27FC236}">
              <a16:creationId xmlns:a16="http://schemas.microsoft.com/office/drawing/2014/main" id="{00000000-0008-0000-0000-00007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54575" y="29911675"/>
          <a:ext cx="9525" cy="9525"/>
        </a:xfrm>
        <a:prstGeom prst="rect">
          <a:avLst/>
        </a:prstGeom>
        <a:noFill/>
        <a:extLst>
          <a:ext uri="{909E8E84-426E-40dd-AFC4-6F175D3DCCD1}">
            <a14:hiddenFill xmlns="" xmlns:a14="http://schemas.microsoft.com/office/drawing/2010/main" xmlns:lc="http://schemas.openxmlformats.org/drawingml/2006/lockedCanvas">
              <a:solidFill>
                <a:srgbClr val="FFFFFF"/>
              </a:solidFill>
            </a14:hiddenFill>
          </a:ext>
        </a:extLst>
      </xdr:spPr>
    </xdr:pic>
    <xdr:clientData/>
  </xdr:twoCellAnchor>
  <xdr:twoCellAnchor editAs="oneCell">
    <xdr:from>
      <xdr:col>5</xdr:col>
      <xdr:colOff>44450</xdr:colOff>
      <xdr:row>286</xdr:row>
      <xdr:rowOff>12700</xdr:rowOff>
    </xdr:from>
    <xdr:to>
      <xdr:col>5</xdr:col>
      <xdr:colOff>53975</xdr:colOff>
      <xdr:row>286</xdr:row>
      <xdr:rowOff>22225</xdr:rowOff>
    </xdr:to>
    <xdr:pic>
      <xdr:nvPicPr>
        <xdr:cNvPr id="113" name="Picture 112">
          <a:extLst>
            <a:ext uri="{FF2B5EF4-FFF2-40B4-BE49-F238E27FC236}">
              <a16:creationId xmlns:a16="http://schemas.microsoft.com/office/drawing/2014/main" id="{00000000-0008-0000-0000-000071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73625" y="29911675"/>
          <a:ext cx="9525" cy="9525"/>
        </a:xfrm>
        <a:prstGeom prst="rect">
          <a:avLst/>
        </a:prstGeom>
        <a:noFill/>
        <a:extLst>
          <a:ext uri="{909E8E84-426E-40dd-AFC4-6F175D3DCCD1}">
            <a14:hiddenFill xmlns="" xmlns:a14="http://schemas.microsoft.com/office/drawing/2010/main" xmlns:lc="http://schemas.openxmlformats.org/drawingml/2006/lockedCanvas">
              <a:solidFill>
                <a:srgbClr val="FFFFFF"/>
              </a:solidFill>
            </a14:hiddenFill>
          </a:ext>
        </a:extLst>
      </xdr:spPr>
    </xdr:pic>
    <xdr:clientData/>
  </xdr:twoCellAnchor>
  <xdr:twoCellAnchor editAs="oneCell">
    <xdr:from>
      <xdr:col>5</xdr:col>
      <xdr:colOff>57150</xdr:colOff>
      <xdr:row>286</xdr:row>
      <xdr:rowOff>12700</xdr:rowOff>
    </xdr:from>
    <xdr:to>
      <xdr:col>5</xdr:col>
      <xdr:colOff>66675</xdr:colOff>
      <xdr:row>286</xdr:row>
      <xdr:rowOff>22225</xdr:rowOff>
    </xdr:to>
    <xdr:sp macro="" textlink="">
      <xdr:nvSpPr>
        <xdr:cNvPr id="114" name="AutoShape 4" descr="https://d.adroll.com/cm/pubmatic/out">
          <a:extLst>
            <a:ext uri="{FF2B5EF4-FFF2-40B4-BE49-F238E27FC236}">
              <a16:creationId xmlns:a16="http://schemas.microsoft.com/office/drawing/2014/main" id="{00000000-0008-0000-0000-000072000000}"/>
            </a:ext>
          </a:extLst>
        </xdr:cNvPr>
        <xdr:cNvSpPr>
          <a:spLocks noChangeAspect="1" noChangeArrowheads="1"/>
        </xdr:cNvSpPr>
      </xdr:nvSpPr>
      <xdr:spPr bwMode="auto">
        <a:xfrm>
          <a:off x="4886325" y="29911675"/>
          <a:ext cx="9525" cy="9525"/>
        </a:xfrm>
        <a:prstGeom prst="rect">
          <a:avLst/>
        </a:prstGeom>
        <a:noFill/>
        <a:extLst>
          <a:ext uri="{909E8E84-426E-40dd-AFC4-6F175D3DCCD1}">
            <a14:hiddenFill xmlns="" xmlns:a14="http://schemas.microsoft.com/office/drawing/2010/main" xmlns:lc="http://schemas.openxmlformats.org/drawingml/2006/lockedCanvas">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en-GB"/>
        </a:p>
      </xdr:txBody>
    </xdr:sp>
    <xdr:clientData/>
  </xdr:twoCellAnchor>
  <xdr:twoCellAnchor editAs="oneCell">
    <xdr:from>
      <xdr:col>5</xdr:col>
      <xdr:colOff>76200</xdr:colOff>
      <xdr:row>286</xdr:row>
      <xdr:rowOff>12700</xdr:rowOff>
    </xdr:from>
    <xdr:to>
      <xdr:col>5</xdr:col>
      <xdr:colOff>85725</xdr:colOff>
      <xdr:row>286</xdr:row>
      <xdr:rowOff>22225</xdr:rowOff>
    </xdr:to>
    <xdr:sp macro="" textlink="">
      <xdr:nvSpPr>
        <xdr:cNvPr id="115" name="AutoShape 5" descr="https://d.adroll.com/cm/taboola/out">
          <a:extLst>
            <a:ext uri="{FF2B5EF4-FFF2-40B4-BE49-F238E27FC236}">
              <a16:creationId xmlns:a16="http://schemas.microsoft.com/office/drawing/2014/main" id="{00000000-0008-0000-0000-000073000000}"/>
            </a:ext>
          </a:extLst>
        </xdr:cNvPr>
        <xdr:cNvSpPr>
          <a:spLocks noChangeAspect="1" noChangeArrowheads="1"/>
        </xdr:cNvSpPr>
      </xdr:nvSpPr>
      <xdr:spPr bwMode="auto">
        <a:xfrm>
          <a:off x="4905375" y="29911675"/>
          <a:ext cx="9525" cy="9525"/>
        </a:xfrm>
        <a:prstGeom prst="rect">
          <a:avLst/>
        </a:prstGeom>
        <a:noFill/>
        <a:extLst>
          <a:ext uri="{909E8E84-426E-40dd-AFC4-6F175D3DCCD1}">
            <a14:hiddenFill xmlns="" xmlns:a14="http://schemas.microsoft.com/office/drawing/2010/main" xmlns:lc="http://schemas.openxmlformats.org/drawingml/2006/lockedCanvas">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en-GB"/>
        </a:p>
      </xdr:txBody>
    </xdr:sp>
    <xdr:clientData/>
  </xdr:twoCellAnchor>
  <xdr:twoCellAnchor editAs="oneCell">
    <xdr:from>
      <xdr:col>5</xdr:col>
      <xdr:colOff>6350</xdr:colOff>
      <xdr:row>286</xdr:row>
      <xdr:rowOff>12700</xdr:rowOff>
    </xdr:from>
    <xdr:to>
      <xdr:col>5</xdr:col>
      <xdr:colOff>15875</xdr:colOff>
      <xdr:row>286</xdr:row>
      <xdr:rowOff>22225</xdr:rowOff>
    </xdr:to>
    <xdr:sp macro="" textlink="">
      <xdr:nvSpPr>
        <xdr:cNvPr id="116" name="AutoShape 6" descr="https://d.adroll.com/cm/r/out">
          <a:extLst>
            <a:ext uri="{FF2B5EF4-FFF2-40B4-BE49-F238E27FC236}">
              <a16:creationId xmlns:a16="http://schemas.microsoft.com/office/drawing/2014/main" id="{00000000-0008-0000-0000-000074000000}"/>
            </a:ext>
          </a:extLst>
        </xdr:cNvPr>
        <xdr:cNvSpPr>
          <a:spLocks noChangeAspect="1" noChangeArrowheads="1"/>
        </xdr:cNvSpPr>
      </xdr:nvSpPr>
      <xdr:spPr bwMode="auto">
        <a:xfrm>
          <a:off x="4835525" y="29911675"/>
          <a:ext cx="9525" cy="9525"/>
        </a:xfrm>
        <a:prstGeom prst="rect">
          <a:avLst/>
        </a:prstGeom>
        <a:noFill/>
        <a:extLst>
          <a:ext uri="{909E8E84-426E-40dd-AFC4-6F175D3DCCD1}">
            <a14:hiddenFill xmlns="" xmlns:a14="http://schemas.microsoft.com/office/drawing/2010/main" xmlns:lc="http://schemas.openxmlformats.org/drawingml/2006/lockedCanvas">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en-GB"/>
        </a:p>
      </xdr:txBody>
    </xdr:sp>
    <xdr:clientData/>
  </xdr:twoCellAnchor>
  <xdr:twoCellAnchor editAs="oneCell">
    <xdr:from>
      <xdr:col>5</xdr:col>
      <xdr:colOff>25400</xdr:colOff>
      <xdr:row>286</xdr:row>
      <xdr:rowOff>12700</xdr:rowOff>
    </xdr:from>
    <xdr:to>
      <xdr:col>5</xdr:col>
      <xdr:colOff>34925</xdr:colOff>
      <xdr:row>286</xdr:row>
      <xdr:rowOff>22225</xdr:rowOff>
    </xdr:to>
    <xdr:pic>
      <xdr:nvPicPr>
        <xdr:cNvPr id="117" name="Picture 116">
          <a:extLst>
            <a:ext uri="{FF2B5EF4-FFF2-40B4-BE49-F238E27FC236}">
              <a16:creationId xmlns:a16="http://schemas.microsoft.com/office/drawing/2014/main" id="{00000000-0008-0000-0000-00007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54575" y="29911675"/>
          <a:ext cx="9525" cy="9525"/>
        </a:xfrm>
        <a:prstGeom prst="rect">
          <a:avLst/>
        </a:prstGeom>
        <a:noFill/>
        <a:extLst>
          <a:ext uri="{909E8E84-426E-40dd-AFC4-6F175D3DCCD1}">
            <a14:hiddenFill xmlns="" xmlns:a14="http://schemas.microsoft.com/office/drawing/2010/main" xmlns:lc="http://schemas.openxmlformats.org/drawingml/2006/lockedCanvas">
              <a:solidFill>
                <a:srgbClr val="FFFFFF"/>
              </a:solidFill>
            </a14:hiddenFill>
          </a:ext>
        </a:extLst>
      </xdr:spPr>
    </xdr:pic>
    <xdr:clientData/>
  </xdr:twoCellAnchor>
  <xdr:twoCellAnchor editAs="oneCell">
    <xdr:from>
      <xdr:col>5</xdr:col>
      <xdr:colOff>44450</xdr:colOff>
      <xdr:row>286</xdr:row>
      <xdr:rowOff>12700</xdr:rowOff>
    </xdr:from>
    <xdr:to>
      <xdr:col>5</xdr:col>
      <xdr:colOff>53975</xdr:colOff>
      <xdr:row>286</xdr:row>
      <xdr:rowOff>22225</xdr:rowOff>
    </xdr:to>
    <xdr:pic>
      <xdr:nvPicPr>
        <xdr:cNvPr id="118" name="Picture 117">
          <a:extLst>
            <a:ext uri="{FF2B5EF4-FFF2-40B4-BE49-F238E27FC236}">
              <a16:creationId xmlns:a16="http://schemas.microsoft.com/office/drawing/2014/main" id="{00000000-0008-0000-0000-000076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873625" y="29911675"/>
          <a:ext cx="9525" cy="9525"/>
        </a:xfrm>
        <a:prstGeom prst="rect">
          <a:avLst/>
        </a:prstGeom>
        <a:noFill/>
        <a:extLst>
          <a:ext uri="{909E8E84-426E-40dd-AFC4-6F175D3DCCD1}">
            <a14:hiddenFill xmlns="" xmlns:a14="http://schemas.microsoft.com/office/drawing/2010/main" xmlns:lc="http://schemas.openxmlformats.org/drawingml/2006/lockedCanvas">
              <a:solidFill>
                <a:srgbClr val="FFFFFF"/>
              </a:solidFill>
            </a14:hiddenFill>
          </a:ext>
        </a:extLst>
      </xdr:spPr>
    </xdr:pic>
    <xdr:clientData/>
  </xdr:twoCellAnchor>
  <xdr:twoCellAnchor editAs="oneCell">
    <xdr:from>
      <xdr:col>5</xdr:col>
      <xdr:colOff>57150</xdr:colOff>
      <xdr:row>286</xdr:row>
      <xdr:rowOff>12700</xdr:rowOff>
    </xdr:from>
    <xdr:to>
      <xdr:col>5</xdr:col>
      <xdr:colOff>66675</xdr:colOff>
      <xdr:row>286</xdr:row>
      <xdr:rowOff>22225</xdr:rowOff>
    </xdr:to>
    <xdr:pic>
      <xdr:nvPicPr>
        <xdr:cNvPr id="119" name="Picture 118">
          <a:extLst>
            <a:ext uri="{FF2B5EF4-FFF2-40B4-BE49-F238E27FC236}">
              <a16:creationId xmlns:a16="http://schemas.microsoft.com/office/drawing/2014/main" id="{00000000-0008-0000-0000-000077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86325" y="29911675"/>
          <a:ext cx="9525" cy="9525"/>
        </a:xfrm>
        <a:prstGeom prst="rect">
          <a:avLst/>
        </a:prstGeom>
        <a:noFill/>
        <a:extLst>
          <a:ext uri="{909E8E84-426E-40dd-AFC4-6F175D3DCCD1}">
            <a14:hiddenFill xmlns="" xmlns:a14="http://schemas.microsoft.com/office/drawing/2010/main" xmlns:lc="http://schemas.openxmlformats.org/drawingml/2006/lockedCanvas">
              <a:solidFill>
                <a:srgbClr val="FFFFFF"/>
              </a:solidFill>
            </a14:hiddenFill>
          </a:ext>
        </a:extLst>
      </xdr:spPr>
    </xdr:pic>
    <xdr:clientData/>
  </xdr:twoCellAnchor>
  <xdr:twoCellAnchor editAs="oneCell">
    <xdr:from>
      <xdr:col>5</xdr:col>
      <xdr:colOff>76200</xdr:colOff>
      <xdr:row>286</xdr:row>
      <xdr:rowOff>12700</xdr:rowOff>
    </xdr:from>
    <xdr:to>
      <xdr:col>5</xdr:col>
      <xdr:colOff>85725</xdr:colOff>
      <xdr:row>286</xdr:row>
      <xdr:rowOff>22225</xdr:rowOff>
    </xdr:to>
    <xdr:pic>
      <xdr:nvPicPr>
        <xdr:cNvPr id="120" name="Picture 119">
          <a:extLst>
            <a:ext uri="{FF2B5EF4-FFF2-40B4-BE49-F238E27FC236}">
              <a16:creationId xmlns:a16="http://schemas.microsoft.com/office/drawing/2014/main" id="{00000000-0008-0000-0000-000078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905375" y="29911675"/>
          <a:ext cx="9525" cy="9525"/>
        </a:xfrm>
        <a:prstGeom prst="rect">
          <a:avLst/>
        </a:prstGeom>
        <a:noFill/>
        <a:extLst>
          <a:ext uri="{909E8E84-426E-40dd-AFC4-6F175D3DCCD1}">
            <a14:hiddenFill xmlns="" xmlns:a14="http://schemas.microsoft.com/office/drawing/2010/main" xmlns:lc="http://schemas.openxmlformats.org/drawingml/2006/lockedCanvas">
              <a:solidFill>
                <a:srgbClr val="FFFFFF"/>
              </a:solidFill>
            </a14:hiddenFill>
          </a:ext>
        </a:extLst>
      </xdr:spPr>
    </xdr:pic>
    <xdr:clientData/>
  </xdr:twoCellAnchor>
  <xdr:twoCellAnchor editAs="oneCell">
    <xdr:from>
      <xdr:col>5</xdr:col>
      <xdr:colOff>95250</xdr:colOff>
      <xdr:row>286</xdr:row>
      <xdr:rowOff>12700</xdr:rowOff>
    </xdr:from>
    <xdr:to>
      <xdr:col>5</xdr:col>
      <xdr:colOff>104775</xdr:colOff>
      <xdr:row>286</xdr:row>
      <xdr:rowOff>22225</xdr:rowOff>
    </xdr:to>
    <xdr:pic>
      <xdr:nvPicPr>
        <xdr:cNvPr id="121" name="Picture 120">
          <a:extLst>
            <a:ext uri="{FF2B5EF4-FFF2-40B4-BE49-F238E27FC236}">
              <a16:creationId xmlns:a16="http://schemas.microsoft.com/office/drawing/2014/main" id="{00000000-0008-0000-0000-000079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4924425" y="29911675"/>
          <a:ext cx="9525" cy="9525"/>
        </a:xfrm>
        <a:prstGeom prst="rect">
          <a:avLst/>
        </a:prstGeom>
        <a:noFill/>
        <a:extLst>
          <a:ext uri="{909E8E84-426E-40dd-AFC4-6F175D3DCCD1}">
            <a14:hiddenFill xmlns="" xmlns:a14="http://schemas.microsoft.com/office/drawing/2010/main" xmlns:lc="http://schemas.openxmlformats.org/drawingml/2006/lockedCanvas">
              <a:solidFill>
                <a:srgbClr val="FFFFFF"/>
              </a:solidFill>
            </a14:hiddenFill>
          </a:ext>
        </a:extLst>
      </xdr:spPr>
    </xdr:pic>
    <xdr:clientData/>
  </xdr:twoCellAnchor>
  <xdr:twoCellAnchor editAs="oneCell">
    <xdr:from>
      <xdr:col>5</xdr:col>
      <xdr:colOff>133350</xdr:colOff>
      <xdr:row>286</xdr:row>
      <xdr:rowOff>12700</xdr:rowOff>
    </xdr:from>
    <xdr:to>
      <xdr:col>5</xdr:col>
      <xdr:colOff>142875</xdr:colOff>
      <xdr:row>286</xdr:row>
      <xdr:rowOff>22225</xdr:rowOff>
    </xdr:to>
    <xdr:pic>
      <xdr:nvPicPr>
        <xdr:cNvPr id="122" name="Picture 121">
          <a:extLst>
            <a:ext uri="{FF2B5EF4-FFF2-40B4-BE49-F238E27FC236}">
              <a16:creationId xmlns:a16="http://schemas.microsoft.com/office/drawing/2014/main" id="{00000000-0008-0000-0000-00007A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62525" y="29911675"/>
          <a:ext cx="9525" cy="9525"/>
        </a:xfrm>
        <a:prstGeom prst="rect">
          <a:avLst/>
        </a:prstGeom>
        <a:noFill/>
        <a:extLst>
          <a:ext uri="{909E8E84-426E-40dd-AFC4-6F175D3DCCD1}">
            <a14:hiddenFill xmlns="" xmlns:a14="http://schemas.microsoft.com/office/drawing/2010/main" xmlns:lc="http://schemas.openxmlformats.org/drawingml/2006/lockedCanvas">
              <a:solidFill>
                <a:srgbClr val="FFFFFF"/>
              </a:solidFill>
            </a14:hiddenFill>
          </a:ext>
        </a:extLst>
      </xdr:spPr>
    </xdr:pic>
    <xdr:clientData/>
  </xdr:twoCellAnchor>
  <xdr:twoCellAnchor editAs="oneCell">
    <xdr:from>
      <xdr:col>5</xdr:col>
      <xdr:colOff>28575</xdr:colOff>
      <xdr:row>327</xdr:row>
      <xdr:rowOff>9525</xdr:rowOff>
    </xdr:from>
    <xdr:to>
      <xdr:col>5</xdr:col>
      <xdr:colOff>38100</xdr:colOff>
      <xdr:row>327</xdr:row>
      <xdr:rowOff>19050</xdr:rowOff>
    </xdr:to>
    <xdr:pic>
      <xdr:nvPicPr>
        <xdr:cNvPr id="123" name="Picture 122" descr="https://d.adroll.com/cm/index/out">
          <a:extLst>
            <a:ext uri="{FF2B5EF4-FFF2-40B4-BE49-F238E27FC236}">
              <a16:creationId xmlns:a16="http://schemas.microsoft.com/office/drawing/2014/main" id="{00000000-0008-0000-0000-00007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57750" y="39433500"/>
          <a:ext cx="9525" cy="9525"/>
        </a:xfrm>
        <a:prstGeom prst="rect">
          <a:avLst/>
        </a:prstGeom>
        <a:noFill/>
        <a:extLst>
          <a:ext uri="{909E8E84-426E-40dd-AFC4-6F175D3DCCD1}">
            <a14:hiddenFill xmlns="" xmlns:a14="http://schemas.microsoft.com/office/drawing/2010/main" xmlns:lc="http://schemas.openxmlformats.org/drawingml/2006/lockedCanvas">
              <a:solidFill>
                <a:srgbClr val="FFFFFF"/>
              </a:solidFill>
            </a14:hiddenFill>
          </a:ext>
        </a:extLst>
      </xdr:spPr>
    </xdr:pic>
    <xdr:clientData/>
  </xdr:twoCellAnchor>
  <xdr:twoCellAnchor editAs="oneCell">
    <xdr:from>
      <xdr:col>5</xdr:col>
      <xdr:colOff>47625</xdr:colOff>
      <xdr:row>327</xdr:row>
      <xdr:rowOff>9525</xdr:rowOff>
    </xdr:from>
    <xdr:to>
      <xdr:col>5</xdr:col>
      <xdr:colOff>57150</xdr:colOff>
      <xdr:row>327</xdr:row>
      <xdr:rowOff>19050</xdr:rowOff>
    </xdr:to>
    <xdr:pic>
      <xdr:nvPicPr>
        <xdr:cNvPr id="124" name="Picture 123" descr="https://d.adroll.com/cm/n/out">
          <a:extLst>
            <a:ext uri="{FF2B5EF4-FFF2-40B4-BE49-F238E27FC236}">
              <a16:creationId xmlns:a16="http://schemas.microsoft.com/office/drawing/2014/main" id="{00000000-0008-0000-0000-00007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76800" y="39433500"/>
          <a:ext cx="9525" cy="9525"/>
        </a:xfrm>
        <a:prstGeom prst="rect">
          <a:avLst/>
        </a:prstGeom>
        <a:noFill/>
        <a:extLst>
          <a:ext uri="{909E8E84-426E-40dd-AFC4-6F175D3DCCD1}">
            <a14:hiddenFill xmlns="" xmlns:a14="http://schemas.microsoft.com/office/drawing/2010/main" xmlns:lc="http://schemas.openxmlformats.org/drawingml/2006/lockedCanvas">
              <a:solidFill>
                <a:srgbClr val="FFFFFF"/>
              </a:solidFill>
            </a14:hiddenFill>
          </a:ext>
        </a:extLst>
      </xdr:spPr>
    </xdr:pic>
    <xdr:clientData/>
  </xdr:twoCellAnchor>
  <xdr:twoCellAnchor editAs="oneCell">
    <xdr:from>
      <xdr:col>5</xdr:col>
      <xdr:colOff>57150</xdr:colOff>
      <xdr:row>327</xdr:row>
      <xdr:rowOff>9525</xdr:rowOff>
    </xdr:from>
    <xdr:to>
      <xdr:col>5</xdr:col>
      <xdr:colOff>66675</xdr:colOff>
      <xdr:row>327</xdr:row>
      <xdr:rowOff>19050</xdr:rowOff>
    </xdr:to>
    <xdr:sp macro="" textlink="">
      <xdr:nvSpPr>
        <xdr:cNvPr id="125" name="AutoShape 4" descr="https://d.adroll.com/cm/pubmatic/out">
          <a:extLst>
            <a:ext uri="{FF2B5EF4-FFF2-40B4-BE49-F238E27FC236}">
              <a16:creationId xmlns:a16="http://schemas.microsoft.com/office/drawing/2014/main" id="{00000000-0008-0000-0000-00007D000000}"/>
            </a:ext>
          </a:extLst>
        </xdr:cNvPr>
        <xdr:cNvSpPr>
          <a:spLocks noChangeAspect="1" noChangeArrowheads="1"/>
        </xdr:cNvSpPr>
      </xdr:nvSpPr>
      <xdr:spPr bwMode="auto">
        <a:xfrm>
          <a:off x="4886325" y="39433500"/>
          <a:ext cx="9525" cy="9525"/>
        </a:xfrm>
        <a:prstGeom prst="rect">
          <a:avLst/>
        </a:prstGeom>
        <a:noFill/>
        <a:extLst>
          <a:ext uri="{909E8E84-426E-40dd-AFC4-6F175D3DCCD1}">
            <a14:hiddenFill xmlns="" xmlns:a14="http://schemas.microsoft.com/office/drawing/2010/main" xmlns:lc="http://schemas.openxmlformats.org/drawingml/2006/lockedCanvas">
              <a:solidFill>
                <a:srgbClr val="FFFFFF"/>
              </a:solidFill>
            </a14:hiddenFill>
          </a:ext>
        </a:extLst>
      </xdr:spPr>
      <xdr:txBody>
        <a:bodyPr/>
        <a:lstStyle/>
        <a:p>
          <a:endParaRPr lang="en-GB"/>
        </a:p>
      </xdr:txBody>
    </xdr:sp>
    <xdr:clientData/>
  </xdr:twoCellAnchor>
  <xdr:twoCellAnchor editAs="oneCell">
    <xdr:from>
      <xdr:col>5</xdr:col>
      <xdr:colOff>76200</xdr:colOff>
      <xdr:row>327</xdr:row>
      <xdr:rowOff>9525</xdr:rowOff>
    </xdr:from>
    <xdr:to>
      <xdr:col>5</xdr:col>
      <xdr:colOff>85725</xdr:colOff>
      <xdr:row>327</xdr:row>
      <xdr:rowOff>19050</xdr:rowOff>
    </xdr:to>
    <xdr:sp macro="" textlink="">
      <xdr:nvSpPr>
        <xdr:cNvPr id="126" name="AutoShape 5" descr="https://d.adroll.com/cm/taboola/out">
          <a:extLst>
            <a:ext uri="{FF2B5EF4-FFF2-40B4-BE49-F238E27FC236}">
              <a16:creationId xmlns:a16="http://schemas.microsoft.com/office/drawing/2014/main" id="{00000000-0008-0000-0000-00007E000000}"/>
            </a:ext>
          </a:extLst>
        </xdr:cNvPr>
        <xdr:cNvSpPr>
          <a:spLocks noChangeAspect="1" noChangeArrowheads="1"/>
        </xdr:cNvSpPr>
      </xdr:nvSpPr>
      <xdr:spPr bwMode="auto">
        <a:xfrm>
          <a:off x="4905375" y="39433500"/>
          <a:ext cx="9525" cy="9525"/>
        </a:xfrm>
        <a:prstGeom prst="rect">
          <a:avLst/>
        </a:prstGeom>
        <a:noFill/>
        <a:extLst>
          <a:ext uri="{909E8E84-426E-40dd-AFC4-6F175D3DCCD1}">
            <a14:hiddenFill xmlns="" xmlns:a14="http://schemas.microsoft.com/office/drawing/2010/main" xmlns:lc="http://schemas.openxmlformats.org/drawingml/2006/lockedCanvas">
              <a:solidFill>
                <a:srgbClr val="FFFFFF"/>
              </a:solidFill>
            </a14:hiddenFill>
          </a:ext>
        </a:extLst>
      </xdr:spPr>
      <xdr:txBody>
        <a:bodyPr/>
        <a:lstStyle/>
        <a:p>
          <a:endParaRPr lang="en-GB"/>
        </a:p>
      </xdr:txBody>
    </xdr:sp>
    <xdr:clientData/>
  </xdr:twoCellAnchor>
  <xdr:twoCellAnchor editAs="oneCell">
    <xdr:from>
      <xdr:col>5</xdr:col>
      <xdr:colOff>9525</xdr:colOff>
      <xdr:row>327</xdr:row>
      <xdr:rowOff>9525</xdr:rowOff>
    </xdr:from>
    <xdr:to>
      <xdr:col>5</xdr:col>
      <xdr:colOff>19050</xdr:colOff>
      <xdr:row>327</xdr:row>
      <xdr:rowOff>19050</xdr:rowOff>
    </xdr:to>
    <xdr:sp macro="" textlink="">
      <xdr:nvSpPr>
        <xdr:cNvPr id="127" name="AutoShape 6" descr="https://d.adroll.com/cm/r/out">
          <a:extLst>
            <a:ext uri="{FF2B5EF4-FFF2-40B4-BE49-F238E27FC236}">
              <a16:creationId xmlns:a16="http://schemas.microsoft.com/office/drawing/2014/main" id="{00000000-0008-0000-0000-00007F000000}"/>
            </a:ext>
          </a:extLst>
        </xdr:cNvPr>
        <xdr:cNvSpPr>
          <a:spLocks noChangeAspect="1" noChangeArrowheads="1"/>
        </xdr:cNvSpPr>
      </xdr:nvSpPr>
      <xdr:spPr bwMode="auto">
        <a:xfrm>
          <a:off x="4838700" y="39433500"/>
          <a:ext cx="9525" cy="9525"/>
        </a:xfrm>
        <a:prstGeom prst="rect">
          <a:avLst/>
        </a:prstGeom>
        <a:noFill/>
        <a:extLst>
          <a:ext uri="{909E8E84-426E-40dd-AFC4-6F175D3DCCD1}">
            <a14:hiddenFill xmlns="" xmlns:a14="http://schemas.microsoft.com/office/drawing/2010/main" xmlns:lc="http://schemas.openxmlformats.org/drawingml/2006/lockedCanvas">
              <a:solidFill>
                <a:srgbClr val="FFFFFF"/>
              </a:solidFill>
            </a14:hiddenFill>
          </a:ext>
        </a:extLst>
      </xdr:spPr>
      <xdr:txBody>
        <a:bodyPr/>
        <a:lstStyle/>
        <a:p>
          <a:endParaRPr lang="en-GB"/>
        </a:p>
      </xdr:txBody>
    </xdr:sp>
    <xdr:clientData/>
  </xdr:twoCellAnchor>
  <xdr:twoCellAnchor editAs="oneCell">
    <xdr:from>
      <xdr:col>5</xdr:col>
      <xdr:colOff>28575</xdr:colOff>
      <xdr:row>327</xdr:row>
      <xdr:rowOff>9525</xdr:rowOff>
    </xdr:from>
    <xdr:to>
      <xdr:col>5</xdr:col>
      <xdr:colOff>38100</xdr:colOff>
      <xdr:row>327</xdr:row>
      <xdr:rowOff>19050</xdr:rowOff>
    </xdr:to>
    <xdr:pic>
      <xdr:nvPicPr>
        <xdr:cNvPr id="128" name="Picture 127" descr="https://d.adroll.com/cm/f/out">
          <a:extLst>
            <a:ext uri="{FF2B5EF4-FFF2-40B4-BE49-F238E27FC236}">
              <a16:creationId xmlns:a16="http://schemas.microsoft.com/office/drawing/2014/main" id="{00000000-0008-0000-0000-000080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57750" y="39433500"/>
          <a:ext cx="9525" cy="9525"/>
        </a:xfrm>
        <a:prstGeom prst="rect">
          <a:avLst/>
        </a:prstGeom>
        <a:noFill/>
        <a:extLst>
          <a:ext uri="{909E8E84-426E-40dd-AFC4-6F175D3DCCD1}">
            <a14:hiddenFill xmlns="" xmlns:a14="http://schemas.microsoft.com/office/drawing/2010/main" xmlns:lc="http://schemas.openxmlformats.org/drawingml/2006/lockedCanvas">
              <a:solidFill>
                <a:srgbClr val="FFFFFF"/>
              </a:solidFill>
            </a14:hiddenFill>
          </a:ext>
        </a:extLst>
      </xdr:spPr>
    </xdr:pic>
    <xdr:clientData/>
  </xdr:twoCellAnchor>
  <xdr:twoCellAnchor editAs="oneCell">
    <xdr:from>
      <xdr:col>5</xdr:col>
      <xdr:colOff>47625</xdr:colOff>
      <xdr:row>327</xdr:row>
      <xdr:rowOff>9525</xdr:rowOff>
    </xdr:from>
    <xdr:to>
      <xdr:col>5</xdr:col>
      <xdr:colOff>57150</xdr:colOff>
      <xdr:row>327</xdr:row>
      <xdr:rowOff>19050</xdr:rowOff>
    </xdr:to>
    <xdr:pic>
      <xdr:nvPicPr>
        <xdr:cNvPr id="129" name="Picture 128" descr="https://d.adroll.com/cm/b/out">
          <a:extLst>
            <a:ext uri="{FF2B5EF4-FFF2-40B4-BE49-F238E27FC236}">
              <a16:creationId xmlns:a16="http://schemas.microsoft.com/office/drawing/2014/main" id="{00000000-0008-0000-0000-000081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876800" y="39433500"/>
          <a:ext cx="9525" cy="9525"/>
        </a:xfrm>
        <a:prstGeom prst="rect">
          <a:avLst/>
        </a:prstGeom>
        <a:noFill/>
        <a:extLst>
          <a:ext uri="{909E8E84-426E-40dd-AFC4-6F175D3DCCD1}">
            <a14:hiddenFill xmlns="" xmlns:a14="http://schemas.microsoft.com/office/drawing/2010/main" xmlns:lc="http://schemas.openxmlformats.org/drawingml/2006/lockedCanvas">
              <a:solidFill>
                <a:srgbClr val="FFFFFF"/>
              </a:solidFill>
            </a14:hiddenFill>
          </a:ext>
        </a:extLst>
      </xdr:spPr>
    </xdr:pic>
    <xdr:clientData/>
  </xdr:twoCellAnchor>
  <xdr:twoCellAnchor editAs="oneCell">
    <xdr:from>
      <xdr:col>5</xdr:col>
      <xdr:colOff>57150</xdr:colOff>
      <xdr:row>327</xdr:row>
      <xdr:rowOff>9525</xdr:rowOff>
    </xdr:from>
    <xdr:to>
      <xdr:col>5</xdr:col>
      <xdr:colOff>66675</xdr:colOff>
      <xdr:row>327</xdr:row>
      <xdr:rowOff>19050</xdr:rowOff>
    </xdr:to>
    <xdr:pic>
      <xdr:nvPicPr>
        <xdr:cNvPr id="130" name="Picture 129" descr="https://d.adroll.com/cm/w/out">
          <a:extLst>
            <a:ext uri="{FF2B5EF4-FFF2-40B4-BE49-F238E27FC236}">
              <a16:creationId xmlns:a16="http://schemas.microsoft.com/office/drawing/2014/main" id="{00000000-0008-0000-0000-000082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86325" y="39433500"/>
          <a:ext cx="9525" cy="9525"/>
        </a:xfrm>
        <a:prstGeom prst="rect">
          <a:avLst/>
        </a:prstGeom>
        <a:noFill/>
        <a:extLst>
          <a:ext uri="{909E8E84-426E-40dd-AFC4-6F175D3DCCD1}">
            <a14:hiddenFill xmlns="" xmlns:a14="http://schemas.microsoft.com/office/drawing/2010/main" xmlns:lc="http://schemas.openxmlformats.org/drawingml/2006/lockedCanvas">
              <a:solidFill>
                <a:srgbClr val="FFFFFF"/>
              </a:solidFill>
            </a14:hiddenFill>
          </a:ext>
        </a:extLst>
      </xdr:spPr>
    </xdr:pic>
    <xdr:clientData/>
  </xdr:twoCellAnchor>
  <xdr:twoCellAnchor editAs="oneCell">
    <xdr:from>
      <xdr:col>5</xdr:col>
      <xdr:colOff>76200</xdr:colOff>
      <xdr:row>327</xdr:row>
      <xdr:rowOff>9525</xdr:rowOff>
    </xdr:from>
    <xdr:to>
      <xdr:col>5</xdr:col>
      <xdr:colOff>85725</xdr:colOff>
      <xdr:row>327</xdr:row>
      <xdr:rowOff>19050</xdr:rowOff>
    </xdr:to>
    <xdr:pic>
      <xdr:nvPicPr>
        <xdr:cNvPr id="131" name="Picture 130" descr="https://d.adroll.com/cm/x/out">
          <a:extLst>
            <a:ext uri="{FF2B5EF4-FFF2-40B4-BE49-F238E27FC236}">
              <a16:creationId xmlns:a16="http://schemas.microsoft.com/office/drawing/2014/main" id="{00000000-0008-0000-0000-000083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905375" y="39433500"/>
          <a:ext cx="9525" cy="9525"/>
        </a:xfrm>
        <a:prstGeom prst="rect">
          <a:avLst/>
        </a:prstGeom>
        <a:noFill/>
        <a:extLst>
          <a:ext uri="{909E8E84-426E-40dd-AFC4-6F175D3DCCD1}">
            <a14:hiddenFill xmlns="" xmlns:a14="http://schemas.microsoft.com/office/drawing/2010/main" xmlns:lc="http://schemas.openxmlformats.org/drawingml/2006/lockedCanvas">
              <a:solidFill>
                <a:srgbClr val="FFFFFF"/>
              </a:solidFill>
            </a14:hiddenFill>
          </a:ext>
        </a:extLst>
      </xdr:spPr>
    </xdr:pic>
    <xdr:clientData/>
  </xdr:twoCellAnchor>
  <xdr:twoCellAnchor editAs="oneCell">
    <xdr:from>
      <xdr:col>5</xdr:col>
      <xdr:colOff>95250</xdr:colOff>
      <xdr:row>327</xdr:row>
      <xdr:rowOff>9525</xdr:rowOff>
    </xdr:from>
    <xdr:to>
      <xdr:col>5</xdr:col>
      <xdr:colOff>104775</xdr:colOff>
      <xdr:row>327</xdr:row>
      <xdr:rowOff>19050</xdr:rowOff>
    </xdr:to>
    <xdr:pic>
      <xdr:nvPicPr>
        <xdr:cNvPr id="132" name="Picture 131" descr="https://d.adroll.com/cm/l/out">
          <a:extLst>
            <a:ext uri="{FF2B5EF4-FFF2-40B4-BE49-F238E27FC236}">
              <a16:creationId xmlns:a16="http://schemas.microsoft.com/office/drawing/2014/main" id="{00000000-0008-0000-0000-000084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4924425" y="39433500"/>
          <a:ext cx="9525" cy="9525"/>
        </a:xfrm>
        <a:prstGeom prst="rect">
          <a:avLst/>
        </a:prstGeom>
        <a:noFill/>
        <a:extLst>
          <a:ext uri="{909E8E84-426E-40dd-AFC4-6F175D3DCCD1}">
            <a14:hiddenFill xmlns="" xmlns:a14="http://schemas.microsoft.com/office/drawing/2010/main" xmlns:lc="http://schemas.openxmlformats.org/drawingml/2006/lockedCanvas">
              <a:solidFill>
                <a:srgbClr val="FFFFFF"/>
              </a:solidFill>
            </a14:hiddenFill>
          </a:ext>
        </a:extLst>
      </xdr:spPr>
    </xdr:pic>
    <xdr:clientData/>
  </xdr:twoCellAnchor>
  <xdr:twoCellAnchor editAs="oneCell">
    <xdr:from>
      <xdr:col>5</xdr:col>
      <xdr:colOff>133350</xdr:colOff>
      <xdr:row>327</xdr:row>
      <xdr:rowOff>9525</xdr:rowOff>
    </xdr:from>
    <xdr:to>
      <xdr:col>5</xdr:col>
      <xdr:colOff>142875</xdr:colOff>
      <xdr:row>327</xdr:row>
      <xdr:rowOff>19050</xdr:rowOff>
    </xdr:to>
    <xdr:pic>
      <xdr:nvPicPr>
        <xdr:cNvPr id="133" name="Picture 132" descr="https://d.adroll.com/cm/g/out?google_nid=adroll5">
          <a:extLst>
            <a:ext uri="{FF2B5EF4-FFF2-40B4-BE49-F238E27FC236}">
              <a16:creationId xmlns:a16="http://schemas.microsoft.com/office/drawing/2014/main" id="{00000000-0008-0000-0000-00008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62525" y="39433500"/>
          <a:ext cx="9525" cy="9525"/>
        </a:xfrm>
        <a:prstGeom prst="rect">
          <a:avLst/>
        </a:prstGeom>
        <a:noFill/>
        <a:extLst>
          <a:ext uri="{909E8E84-426E-40dd-AFC4-6F175D3DCCD1}">
            <a14:hiddenFill xmlns="" xmlns:a14="http://schemas.microsoft.com/office/drawing/2010/main" xmlns:lc="http://schemas.openxmlformats.org/drawingml/2006/lockedCanvas">
              <a:solidFill>
                <a:srgbClr val="FFFFFF"/>
              </a:solidFill>
            </a14:hiddenFill>
          </a:ext>
        </a:extLst>
      </xdr:spPr>
    </xdr:pic>
    <xdr:clientData/>
  </xdr:twoCellAnchor>
  <xdr:twoCellAnchor editAs="oneCell">
    <xdr:from>
      <xdr:col>5</xdr:col>
      <xdr:colOff>25400</xdr:colOff>
      <xdr:row>327</xdr:row>
      <xdr:rowOff>12700</xdr:rowOff>
    </xdr:from>
    <xdr:to>
      <xdr:col>5</xdr:col>
      <xdr:colOff>34925</xdr:colOff>
      <xdr:row>327</xdr:row>
      <xdr:rowOff>22225</xdr:rowOff>
    </xdr:to>
    <xdr:pic>
      <xdr:nvPicPr>
        <xdr:cNvPr id="134" name="Picture 133">
          <a:extLst>
            <a:ext uri="{FF2B5EF4-FFF2-40B4-BE49-F238E27FC236}">
              <a16:creationId xmlns:a16="http://schemas.microsoft.com/office/drawing/2014/main" id="{00000000-0008-0000-0000-00008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54575" y="39436675"/>
          <a:ext cx="9525" cy="9525"/>
        </a:xfrm>
        <a:prstGeom prst="rect">
          <a:avLst/>
        </a:prstGeom>
        <a:noFill/>
        <a:extLst>
          <a:ext uri="{909E8E84-426E-40dd-AFC4-6F175D3DCCD1}">
            <a14:hiddenFill xmlns:a14="http://schemas.microsoft.com/office/drawing/2010/main" xmlns="" xmlns:lc="http://schemas.openxmlformats.org/drawingml/2006/lockedCanvas">
              <a:solidFill>
                <a:srgbClr val="FFFFFF"/>
              </a:solidFill>
            </a14:hiddenFill>
          </a:ext>
        </a:extLst>
      </xdr:spPr>
    </xdr:pic>
    <xdr:clientData/>
  </xdr:twoCellAnchor>
  <xdr:twoCellAnchor editAs="oneCell">
    <xdr:from>
      <xdr:col>5</xdr:col>
      <xdr:colOff>44450</xdr:colOff>
      <xdr:row>327</xdr:row>
      <xdr:rowOff>12700</xdr:rowOff>
    </xdr:from>
    <xdr:to>
      <xdr:col>5</xdr:col>
      <xdr:colOff>53975</xdr:colOff>
      <xdr:row>327</xdr:row>
      <xdr:rowOff>22225</xdr:rowOff>
    </xdr:to>
    <xdr:pic>
      <xdr:nvPicPr>
        <xdr:cNvPr id="135" name="Picture 134">
          <a:extLst>
            <a:ext uri="{FF2B5EF4-FFF2-40B4-BE49-F238E27FC236}">
              <a16:creationId xmlns:a16="http://schemas.microsoft.com/office/drawing/2014/main" id="{00000000-0008-0000-0000-00008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73625" y="39436675"/>
          <a:ext cx="9525" cy="9525"/>
        </a:xfrm>
        <a:prstGeom prst="rect">
          <a:avLst/>
        </a:prstGeom>
        <a:noFill/>
        <a:extLst>
          <a:ext uri="{909E8E84-426E-40dd-AFC4-6F175D3DCCD1}">
            <a14:hiddenFill xmlns:a14="http://schemas.microsoft.com/office/drawing/2010/main" xmlns="" xmlns:lc="http://schemas.openxmlformats.org/drawingml/2006/lockedCanvas">
              <a:solidFill>
                <a:srgbClr val="FFFFFF"/>
              </a:solidFill>
            </a14:hiddenFill>
          </a:ext>
        </a:extLst>
      </xdr:spPr>
    </xdr:pic>
    <xdr:clientData/>
  </xdr:twoCellAnchor>
  <xdr:twoCellAnchor editAs="oneCell">
    <xdr:from>
      <xdr:col>5</xdr:col>
      <xdr:colOff>57150</xdr:colOff>
      <xdr:row>327</xdr:row>
      <xdr:rowOff>12700</xdr:rowOff>
    </xdr:from>
    <xdr:to>
      <xdr:col>5</xdr:col>
      <xdr:colOff>66675</xdr:colOff>
      <xdr:row>327</xdr:row>
      <xdr:rowOff>22225</xdr:rowOff>
    </xdr:to>
    <xdr:sp macro="" textlink="">
      <xdr:nvSpPr>
        <xdr:cNvPr id="136" name="AutoShape 4" descr="https://d.adroll.com/cm/pubmatic/out">
          <a:extLst>
            <a:ext uri="{FF2B5EF4-FFF2-40B4-BE49-F238E27FC236}">
              <a16:creationId xmlns:a16="http://schemas.microsoft.com/office/drawing/2014/main" id="{00000000-0008-0000-0000-000088000000}"/>
            </a:ext>
          </a:extLst>
        </xdr:cNvPr>
        <xdr:cNvSpPr>
          <a:spLocks noChangeAspect="1" noChangeArrowheads="1"/>
        </xdr:cNvSpPr>
      </xdr:nvSpPr>
      <xdr:spPr bwMode="auto">
        <a:xfrm>
          <a:off x="4886325" y="39436675"/>
          <a:ext cx="9525" cy="9525"/>
        </a:xfrm>
        <a:prstGeom prst="rect">
          <a:avLst/>
        </a:prstGeom>
        <a:noFill/>
        <a:extLst>
          <a:ext uri="{909E8E84-426E-40dd-AFC4-6F175D3DCCD1}">
            <a14:hiddenFill xmlns:a14="http://schemas.microsoft.com/office/drawing/2010/main" xmlns="" xmlns:lc="http://schemas.openxmlformats.org/drawingml/2006/lockedCanvas">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en-GB"/>
        </a:p>
      </xdr:txBody>
    </xdr:sp>
    <xdr:clientData/>
  </xdr:twoCellAnchor>
  <xdr:twoCellAnchor editAs="oneCell">
    <xdr:from>
      <xdr:col>5</xdr:col>
      <xdr:colOff>76200</xdr:colOff>
      <xdr:row>327</xdr:row>
      <xdr:rowOff>12700</xdr:rowOff>
    </xdr:from>
    <xdr:to>
      <xdr:col>5</xdr:col>
      <xdr:colOff>85725</xdr:colOff>
      <xdr:row>327</xdr:row>
      <xdr:rowOff>22225</xdr:rowOff>
    </xdr:to>
    <xdr:sp macro="" textlink="">
      <xdr:nvSpPr>
        <xdr:cNvPr id="137" name="AutoShape 5" descr="https://d.adroll.com/cm/taboola/out">
          <a:extLst>
            <a:ext uri="{FF2B5EF4-FFF2-40B4-BE49-F238E27FC236}">
              <a16:creationId xmlns:a16="http://schemas.microsoft.com/office/drawing/2014/main" id="{00000000-0008-0000-0000-000089000000}"/>
            </a:ext>
          </a:extLst>
        </xdr:cNvPr>
        <xdr:cNvSpPr>
          <a:spLocks noChangeAspect="1" noChangeArrowheads="1"/>
        </xdr:cNvSpPr>
      </xdr:nvSpPr>
      <xdr:spPr bwMode="auto">
        <a:xfrm>
          <a:off x="4905375" y="39436675"/>
          <a:ext cx="9525" cy="9525"/>
        </a:xfrm>
        <a:prstGeom prst="rect">
          <a:avLst/>
        </a:prstGeom>
        <a:noFill/>
        <a:extLst>
          <a:ext uri="{909E8E84-426E-40dd-AFC4-6F175D3DCCD1}">
            <a14:hiddenFill xmlns:a14="http://schemas.microsoft.com/office/drawing/2010/main" xmlns="" xmlns:lc="http://schemas.openxmlformats.org/drawingml/2006/lockedCanvas">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en-GB"/>
        </a:p>
      </xdr:txBody>
    </xdr:sp>
    <xdr:clientData/>
  </xdr:twoCellAnchor>
  <xdr:twoCellAnchor editAs="oneCell">
    <xdr:from>
      <xdr:col>5</xdr:col>
      <xdr:colOff>6350</xdr:colOff>
      <xdr:row>327</xdr:row>
      <xdr:rowOff>12700</xdr:rowOff>
    </xdr:from>
    <xdr:to>
      <xdr:col>5</xdr:col>
      <xdr:colOff>15875</xdr:colOff>
      <xdr:row>327</xdr:row>
      <xdr:rowOff>22225</xdr:rowOff>
    </xdr:to>
    <xdr:sp macro="" textlink="">
      <xdr:nvSpPr>
        <xdr:cNvPr id="138" name="AutoShape 6" descr="https://d.adroll.com/cm/r/out">
          <a:extLst>
            <a:ext uri="{FF2B5EF4-FFF2-40B4-BE49-F238E27FC236}">
              <a16:creationId xmlns:a16="http://schemas.microsoft.com/office/drawing/2014/main" id="{00000000-0008-0000-0000-00008A000000}"/>
            </a:ext>
          </a:extLst>
        </xdr:cNvPr>
        <xdr:cNvSpPr>
          <a:spLocks noChangeAspect="1" noChangeArrowheads="1"/>
        </xdr:cNvSpPr>
      </xdr:nvSpPr>
      <xdr:spPr bwMode="auto">
        <a:xfrm>
          <a:off x="4835525" y="39436675"/>
          <a:ext cx="9525" cy="9525"/>
        </a:xfrm>
        <a:prstGeom prst="rect">
          <a:avLst/>
        </a:prstGeom>
        <a:noFill/>
        <a:extLst>
          <a:ext uri="{909E8E84-426E-40dd-AFC4-6F175D3DCCD1}">
            <a14:hiddenFill xmlns:a14="http://schemas.microsoft.com/office/drawing/2010/main" xmlns="" xmlns:lc="http://schemas.openxmlformats.org/drawingml/2006/lockedCanvas">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en-GB"/>
        </a:p>
      </xdr:txBody>
    </xdr:sp>
    <xdr:clientData/>
  </xdr:twoCellAnchor>
  <xdr:twoCellAnchor editAs="oneCell">
    <xdr:from>
      <xdr:col>5</xdr:col>
      <xdr:colOff>25400</xdr:colOff>
      <xdr:row>327</xdr:row>
      <xdr:rowOff>12700</xdr:rowOff>
    </xdr:from>
    <xdr:to>
      <xdr:col>5</xdr:col>
      <xdr:colOff>34925</xdr:colOff>
      <xdr:row>327</xdr:row>
      <xdr:rowOff>22225</xdr:rowOff>
    </xdr:to>
    <xdr:pic>
      <xdr:nvPicPr>
        <xdr:cNvPr id="139" name="Picture 138">
          <a:extLst>
            <a:ext uri="{FF2B5EF4-FFF2-40B4-BE49-F238E27FC236}">
              <a16:creationId xmlns:a16="http://schemas.microsoft.com/office/drawing/2014/main" id="{00000000-0008-0000-0000-00008B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54575" y="39436675"/>
          <a:ext cx="9525" cy="9525"/>
        </a:xfrm>
        <a:prstGeom prst="rect">
          <a:avLst/>
        </a:prstGeom>
        <a:noFill/>
        <a:extLst>
          <a:ext uri="{909E8E84-426E-40dd-AFC4-6F175D3DCCD1}">
            <a14:hiddenFill xmlns:a14="http://schemas.microsoft.com/office/drawing/2010/main" xmlns="" xmlns:lc="http://schemas.openxmlformats.org/drawingml/2006/lockedCanvas">
              <a:solidFill>
                <a:srgbClr val="FFFFFF"/>
              </a:solidFill>
            </a14:hiddenFill>
          </a:ext>
        </a:extLst>
      </xdr:spPr>
    </xdr:pic>
    <xdr:clientData/>
  </xdr:twoCellAnchor>
  <xdr:twoCellAnchor editAs="oneCell">
    <xdr:from>
      <xdr:col>5</xdr:col>
      <xdr:colOff>44450</xdr:colOff>
      <xdr:row>327</xdr:row>
      <xdr:rowOff>12700</xdr:rowOff>
    </xdr:from>
    <xdr:to>
      <xdr:col>5</xdr:col>
      <xdr:colOff>53975</xdr:colOff>
      <xdr:row>327</xdr:row>
      <xdr:rowOff>22225</xdr:rowOff>
    </xdr:to>
    <xdr:pic>
      <xdr:nvPicPr>
        <xdr:cNvPr id="140" name="Picture 139">
          <a:extLst>
            <a:ext uri="{FF2B5EF4-FFF2-40B4-BE49-F238E27FC236}">
              <a16:creationId xmlns:a16="http://schemas.microsoft.com/office/drawing/2014/main" id="{00000000-0008-0000-0000-00008C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873625" y="39436675"/>
          <a:ext cx="9525" cy="9525"/>
        </a:xfrm>
        <a:prstGeom prst="rect">
          <a:avLst/>
        </a:prstGeom>
        <a:noFill/>
        <a:extLst>
          <a:ext uri="{909E8E84-426E-40dd-AFC4-6F175D3DCCD1}">
            <a14:hiddenFill xmlns:a14="http://schemas.microsoft.com/office/drawing/2010/main" xmlns="" xmlns:lc="http://schemas.openxmlformats.org/drawingml/2006/lockedCanvas">
              <a:solidFill>
                <a:srgbClr val="FFFFFF"/>
              </a:solidFill>
            </a14:hiddenFill>
          </a:ext>
        </a:extLst>
      </xdr:spPr>
    </xdr:pic>
    <xdr:clientData/>
  </xdr:twoCellAnchor>
  <xdr:twoCellAnchor editAs="oneCell">
    <xdr:from>
      <xdr:col>5</xdr:col>
      <xdr:colOff>57150</xdr:colOff>
      <xdr:row>327</xdr:row>
      <xdr:rowOff>12700</xdr:rowOff>
    </xdr:from>
    <xdr:to>
      <xdr:col>5</xdr:col>
      <xdr:colOff>66675</xdr:colOff>
      <xdr:row>327</xdr:row>
      <xdr:rowOff>22225</xdr:rowOff>
    </xdr:to>
    <xdr:pic>
      <xdr:nvPicPr>
        <xdr:cNvPr id="141" name="Picture 140">
          <a:extLst>
            <a:ext uri="{FF2B5EF4-FFF2-40B4-BE49-F238E27FC236}">
              <a16:creationId xmlns:a16="http://schemas.microsoft.com/office/drawing/2014/main" id="{00000000-0008-0000-0000-00008D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86325" y="39436675"/>
          <a:ext cx="9525" cy="9525"/>
        </a:xfrm>
        <a:prstGeom prst="rect">
          <a:avLst/>
        </a:prstGeom>
        <a:noFill/>
        <a:extLst>
          <a:ext uri="{909E8E84-426E-40dd-AFC4-6F175D3DCCD1}">
            <a14:hiddenFill xmlns:a14="http://schemas.microsoft.com/office/drawing/2010/main" xmlns="" xmlns:lc="http://schemas.openxmlformats.org/drawingml/2006/lockedCanvas">
              <a:solidFill>
                <a:srgbClr val="FFFFFF"/>
              </a:solidFill>
            </a14:hiddenFill>
          </a:ext>
        </a:extLst>
      </xdr:spPr>
    </xdr:pic>
    <xdr:clientData/>
  </xdr:twoCellAnchor>
  <xdr:twoCellAnchor editAs="oneCell">
    <xdr:from>
      <xdr:col>5</xdr:col>
      <xdr:colOff>76200</xdr:colOff>
      <xdr:row>327</xdr:row>
      <xdr:rowOff>12700</xdr:rowOff>
    </xdr:from>
    <xdr:to>
      <xdr:col>5</xdr:col>
      <xdr:colOff>85725</xdr:colOff>
      <xdr:row>327</xdr:row>
      <xdr:rowOff>22225</xdr:rowOff>
    </xdr:to>
    <xdr:pic>
      <xdr:nvPicPr>
        <xdr:cNvPr id="142" name="Picture 141">
          <a:extLst>
            <a:ext uri="{FF2B5EF4-FFF2-40B4-BE49-F238E27FC236}">
              <a16:creationId xmlns:a16="http://schemas.microsoft.com/office/drawing/2014/main" id="{00000000-0008-0000-0000-00008E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905375" y="39436675"/>
          <a:ext cx="9525" cy="9525"/>
        </a:xfrm>
        <a:prstGeom prst="rect">
          <a:avLst/>
        </a:prstGeom>
        <a:noFill/>
        <a:extLst>
          <a:ext uri="{909E8E84-426E-40dd-AFC4-6F175D3DCCD1}">
            <a14:hiddenFill xmlns:a14="http://schemas.microsoft.com/office/drawing/2010/main" xmlns="" xmlns:lc="http://schemas.openxmlformats.org/drawingml/2006/lockedCanvas">
              <a:solidFill>
                <a:srgbClr val="FFFFFF"/>
              </a:solidFill>
            </a14:hiddenFill>
          </a:ext>
        </a:extLst>
      </xdr:spPr>
    </xdr:pic>
    <xdr:clientData/>
  </xdr:twoCellAnchor>
  <xdr:twoCellAnchor editAs="oneCell">
    <xdr:from>
      <xdr:col>5</xdr:col>
      <xdr:colOff>95250</xdr:colOff>
      <xdr:row>327</xdr:row>
      <xdr:rowOff>12700</xdr:rowOff>
    </xdr:from>
    <xdr:to>
      <xdr:col>5</xdr:col>
      <xdr:colOff>104775</xdr:colOff>
      <xdr:row>327</xdr:row>
      <xdr:rowOff>22225</xdr:rowOff>
    </xdr:to>
    <xdr:pic>
      <xdr:nvPicPr>
        <xdr:cNvPr id="143" name="Picture 142">
          <a:extLst>
            <a:ext uri="{FF2B5EF4-FFF2-40B4-BE49-F238E27FC236}">
              <a16:creationId xmlns:a16="http://schemas.microsoft.com/office/drawing/2014/main" id="{00000000-0008-0000-0000-00008F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4924425" y="39436675"/>
          <a:ext cx="9525" cy="9525"/>
        </a:xfrm>
        <a:prstGeom prst="rect">
          <a:avLst/>
        </a:prstGeom>
        <a:noFill/>
        <a:extLst>
          <a:ext uri="{909E8E84-426E-40dd-AFC4-6F175D3DCCD1}">
            <a14:hiddenFill xmlns:a14="http://schemas.microsoft.com/office/drawing/2010/main" xmlns="" xmlns:lc="http://schemas.openxmlformats.org/drawingml/2006/lockedCanvas">
              <a:solidFill>
                <a:srgbClr val="FFFFFF"/>
              </a:solidFill>
            </a14:hiddenFill>
          </a:ext>
        </a:extLst>
      </xdr:spPr>
    </xdr:pic>
    <xdr:clientData/>
  </xdr:twoCellAnchor>
  <xdr:twoCellAnchor editAs="oneCell">
    <xdr:from>
      <xdr:col>5</xdr:col>
      <xdr:colOff>133350</xdr:colOff>
      <xdr:row>327</xdr:row>
      <xdr:rowOff>12700</xdr:rowOff>
    </xdr:from>
    <xdr:to>
      <xdr:col>5</xdr:col>
      <xdr:colOff>142875</xdr:colOff>
      <xdr:row>327</xdr:row>
      <xdr:rowOff>22225</xdr:rowOff>
    </xdr:to>
    <xdr:pic>
      <xdr:nvPicPr>
        <xdr:cNvPr id="144" name="Picture 143">
          <a:extLst>
            <a:ext uri="{FF2B5EF4-FFF2-40B4-BE49-F238E27FC236}">
              <a16:creationId xmlns:a16="http://schemas.microsoft.com/office/drawing/2014/main" id="{00000000-0008-0000-0000-000090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62525" y="39436675"/>
          <a:ext cx="9525" cy="9525"/>
        </a:xfrm>
        <a:prstGeom prst="rect">
          <a:avLst/>
        </a:prstGeom>
        <a:noFill/>
        <a:extLst>
          <a:ext uri="{909E8E84-426E-40dd-AFC4-6F175D3DCCD1}">
            <a14:hiddenFill xmlns:a14="http://schemas.microsoft.com/office/drawing/2010/main" xmlns="" xmlns:lc="http://schemas.openxmlformats.org/drawingml/2006/lockedCanvas">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19050</xdr:colOff>
      <xdr:row>11</xdr:row>
      <xdr:rowOff>0</xdr:rowOff>
    </xdr:from>
    <xdr:to>
      <xdr:col>3</xdr:col>
      <xdr:colOff>28575</xdr:colOff>
      <xdr:row>11</xdr:row>
      <xdr:rowOff>9525</xdr:rowOff>
    </xdr:to>
    <xdr:pic>
      <xdr:nvPicPr>
        <xdr:cNvPr id="2" name="Picture 1" descr="https://d.adroll.com/cm/index/out">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19425" y="5572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38100</xdr:colOff>
      <xdr:row>11</xdr:row>
      <xdr:rowOff>0</xdr:rowOff>
    </xdr:from>
    <xdr:to>
      <xdr:col>3</xdr:col>
      <xdr:colOff>47625</xdr:colOff>
      <xdr:row>11</xdr:row>
      <xdr:rowOff>9525</xdr:rowOff>
    </xdr:to>
    <xdr:pic>
      <xdr:nvPicPr>
        <xdr:cNvPr id="3" name="Picture 2" descr="https://d.adroll.com/cm/n/out">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38475" y="5572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57150</xdr:colOff>
      <xdr:row>11</xdr:row>
      <xdr:rowOff>0</xdr:rowOff>
    </xdr:from>
    <xdr:to>
      <xdr:col>3</xdr:col>
      <xdr:colOff>66675</xdr:colOff>
      <xdr:row>11</xdr:row>
      <xdr:rowOff>9525</xdr:rowOff>
    </xdr:to>
    <xdr:sp macro="" textlink="">
      <xdr:nvSpPr>
        <xdr:cNvPr id="4" name="AutoShape 4" descr="https://d.adroll.com/cm/pubmatic/out">
          <a:extLst>
            <a:ext uri="{FF2B5EF4-FFF2-40B4-BE49-F238E27FC236}">
              <a16:creationId xmlns:a16="http://schemas.microsoft.com/office/drawing/2014/main" id="{00000000-0008-0000-0600-000004000000}"/>
            </a:ext>
          </a:extLst>
        </xdr:cNvPr>
        <xdr:cNvSpPr>
          <a:spLocks noChangeAspect="1" noChangeArrowheads="1"/>
        </xdr:cNvSpPr>
      </xdr:nvSpPr>
      <xdr:spPr bwMode="auto">
        <a:xfrm>
          <a:off x="3057525" y="55721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76200</xdr:colOff>
      <xdr:row>11</xdr:row>
      <xdr:rowOff>0</xdr:rowOff>
    </xdr:from>
    <xdr:to>
      <xdr:col>3</xdr:col>
      <xdr:colOff>85725</xdr:colOff>
      <xdr:row>11</xdr:row>
      <xdr:rowOff>9525</xdr:rowOff>
    </xdr:to>
    <xdr:sp macro="" textlink="">
      <xdr:nvSpPr>
        <xdr:cNvPr id="5" name="AutoShape 5" descr="https://d.adroll.com/cm/taboola/out">
          <a:extLst>
            <a:ext uri="{FF2B5EF4-FFF2-40B4-BE49-F238E27FC236}">
              <a16:creationId xmlns:a16="http://schemas.microsoft.com/office/drawing/2014/main" id="{00000000-0008-0000-0600-000005000000}"/>
            </a:ext>
          </a:extLst>
        </xdr:cNvPr>
        <xdr:cNvSpPr>
          <a:spLocks noChangeAspect="1" noChangeArrowheads="1"/>
        </xdr:cNvSpPr>
      </xdr:nvSpPr>
      <xdr:spPr bwMode="auto">
        <a:xfrm>
          <a:off x="3076575" y="55721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xdr:row>
      <xdr:rowOff>0</xdr:rowOff>
    </xdr:from>
    <xdr:to>
      <xdr:col>3</xdr:col>
      <xdr:colOff>9525</xdr:colOff>
      <xdr:row>11</xdr:row>
      <xdr:rowOff>9525</xdr:rowOff>
    </xdr:to>
    <xdr:sp macro="" textlink="">
      <xdr:nvSpPr>
        <xdr:cNvPr id="6" name="AutoShape 6" descr="https://d.adroll.com/cm/r/out">
          <a:extLst>
            <a:ext uri="{FF2B5EF4-FFF2-40B4-BE49-F238E27FC236}">
              <a16:creationId xmlns:a16="http://schemas.microsoft.com/office/drawing/2014/main" id="{00000000-0008-0000-0600-000006000000}"/>
            </a:ext>
          </a:extLst>
        </xdr:cNvPr>
        <xdr:cNvSpPr>
          <a:spLocks noChangeAspect="1" noChangeArrowheads="1"/>
        </xdr:cNvSpPr>
      </xdr:nvSpPr>
      <xdr:spPr bwMode="auto">
        <a:xfrm>
          <a:off x="3000375" y="55721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19050</xdr:colOff>
      <xdr:row>11</xdr:row>
      <xdr:rowOff>0</xdr:rowOff>
    </xdr:from>
    <xdr:to>
      <xdr:col>3</xdr:col>
      <xdr:colOff>28575</xdr:colOff>
      <xdr:row>11</xdr:row>
      <xdr:rowOff>9525</xdr:rowOff>
    </xdr:to>
    <xdr:pic>
      <xdr:nvPicPr>
        <xdr:cNvPr id="7" name="Picture 6" descr="https://d.adroll.com/cm/f/out">
          <a:extLst>
            <a:ext uri="{FF2B5EF4-FFF2-40B4-BE49-F238E27FC236}">
              <a16:creationId xmlns:a16="http://schemas.microsoft.com/office/drawing/2014/main" id="{00000000-0008-0000-06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19425" y="5572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38100</xdr:colOff>
      <xdr:row>11</xdr:row>
      <xdr:rowOff>0</xdr:rowOff>
    </xdr:from>
    <xdr:to>
      <xdr:col>3</xdr:col>
      <xdr:colOff>47625</xdr:colOff>
      <xdr:row>11</xdr:row>
      <xdr:rowOff>9525</xdr:rowOff>
    </xdr:to>
    <xdr:pic>
      <xdr:nvPicPr>
        <xdr:cNvPr id="8" name="Picture 7" descr="https://d.adroll.com/cm/b/out">
          <a:extLst>
            <a:ext uri="{FF2B5EF4-FFF2-40B4-BE49-F238E27FC236}">
              <a16:creationId xmlns:a16="http://schemas.microsoft.com/office/drawing/2014/main" id="{00000000-0008-0000-0600-000008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038475" y="5572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57150</xdr:colOff>
      <xdr:row>11</xdr:row>
      <xdr:rowOff>0</xdr:rowOff>
    </xdr:from>
    <xdr:to>
      <xdr:col>3</xdr:col>
      <xdr:colOff>66675</xdr:colOff>
      <xdr:row>11</xdr:row>
      <xdr:rowOff>9525</xdr:rowOff>
    </xdr:to>
    <xdr:pic>
      <xdr:nvPicPr>
        <xdr:cNvPr id="9" name="Picture 8" descr="https://d.adroll.com/cm/w/out">
          <a:extLst>
            <a:ext uri="{FF2B5EF4-FFF2-40B4-BE49-F238E27FC236}">
              <a16:creationId xmlns:a16="http://schemas.microsoft.com/office/drawing/2014/main" id="{00000000-0008-0000-0600-000009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057525" y="5572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76200</xdr:colOff>
      <xdr:row>11</xdr:row>
      <xdr:rowOff>0</xdr:rowOff>
    </xdr:from>
    <xdr:to>
      <xdr:col>3</xdr:col>
      <xdr:colOff>85725</xdr:colOff>
      <xdr:row>11</xdr:row>
      <xdr:rowOff>9525</xdr:rowOff>
    </xdr:to>
    <xdr:pic>
      <xdr:nvPicPr>
        <xdr:cNvPr id="10" name="Picture 9" descr="https://d.adroll.com/cm/x/out">
          <a:extLst>
            <a:ext uri="{FF2B5EF4-FFF2-40B4-BE49-F238E27FC236}">
              <a16:creationId xmlns:a16="http://schemas.microsoft.com/office/drawing/2014/main" id="{00000000-0008-0000-0600-00000A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76575" y="5572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95250</xdr:colOff>
      <xdr:row>11</xdr:row>
      <xdr:rowOff>0</xdr:rowOff>
    </xdr:from>
    <xdr:to>
      <xdr:col>3</xdr:col>
      <xdr:colOff>104775</xdr:colOff>
      <xdr:row>11</xdr:row>
      <xdr:rowOff>9525</xdr:rowOff>
    </xdr:to>
    <xdr:pic>
      <xdr:nvPicPr>
        <xdr:cNvPr id="11" name="Picture 10" descr="https://d.adroll.com/cm/l/out">
          <a:extLst>
            <a:ext uri="{FF2B5EF4-FFF2-40B4-BE49-F238E27FC236}">
              <a16:creationId xmlns:a16="http://schemas.microsoft.com/office/drawing/2014/main" id="{00000000-0008-0000-0600-00000B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095625" y="5572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133350</xdr:colOff>
      <xdr:row>11</xdr:row>
      <xdr:rowOff>0</xdr:rowOff>
    </xdr:from>
    <xdr:to>
      <xdr:col>3</xdr:col>
      <xdr:colOff>142875</xdr:colOff>
      <xdr:row>11</xdr:row>
      <xdr:rowOff>9525</xdr:rowOff>
    </xdr:to>
    <xdr:pic>
      <xdr:nvPicPr>
        <xdr:cNvPr id="12" name="Picture 11" descr="https://d.adroll.com/cm/g/out?google_nid=adroll5">
          <a:extLst>
            <a:ext uri="{FF2B5EF4-FFF2-40B4-BE49-F238E27FC236}">
              <a16:creationId xmlns:a16="http://schemas.microsoft.com/office/drawing/2014/main" id="{00000000-0008-0000-0600-00000C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33725" y="5572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Cern%20box\ISCC\ISOLDE-Publications%20-%20July%202021-Acknowledgement%20chec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_of_Publications"/>
    </sheetNames>
    <sheetDataSet>
      <sheetData sheetId="0">
        <row r="5">
          <cell r="B5" t="str">
            <v>IS588</v>
          </cell>
        </row>
        <row r="20">
          <cell r="B20" t="str">
            <v>IS515</v>
          </cell>
        </row>
        <row r="30">
          <cell r="B30" t="str">
            <v>IS633         IDS</v>
          </cell>
        </row>
        <row r="52">
          <cell r="B52" t="str">
            <v>IS642</v>
          </cell>
        </row>
        <row r="53">
          <cell r="B53" t="str">
            <v>IS608</v>
          </cell>
        </row>
        <row r="59">
          <cell r="B59" t="str">
            <v>IS641</v>
          </cell>
        </row>
        <row r="60">
          <cell r="B60" t="str">
            <v>IS603</v>
          </cell>
        </row>
        <row r="61">
          <cell r="B61" t="str">
            <v>IS588/IDS</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doi.org/10.5506/APhysPolBSupp.16.4-A19" TargetMode="External"/><Relationship Id="rId21" Type="http://schemas.openxmlformats.org/officeDocument/2006/relationships/hyperlink" Target="http://dx.doi.org/10.1038/s41598-024-53610-2" TargetMode="External"/><Relationship Id="rId34" Type="http://schemas.openxmlformats.org/officeDocument/2006/relationships/hyperlink" Target="https://doi.org/10.1103/rf8d-v286" TargetMode="External"/><Relationship Id="rId42" Type="http://schemas.openxmlformats.org/officeDocument/2006/relationships/hyperlink" Target="https://doi.org/10.22323/1.465.0184" TargetMode="External"/><Relationship Id="rId47" Type="http://schemas.openxmlformats.org/officeDocument/2006/relationships/hyperlink" Target="https://doi.org/10.1103/PhysRevC.111.014315" TargetMode="External"/><Relationship Id="rId50" Type="http://schemas.openxmlformats.org/officeDocument/2006/relationships/hyperlink" Target="https://doi.org/10.1088/1402-4896/add812" TargetMode="External"/><Relationship Id="rId55" Type="http://schemas.openxmlformats.org/officeDocument/2006/relationships/hyperlink" Target="https://arxiv.org/abs/2504.17060" TargetMode="External"/><Relationship Id="rId63" Type="http://schemas.openxmlformats.org/officeDocument/2006/relationships/hyperlink" Target="https://doi.org/10.1016/j.physletb.2025.139836" TargetMode="External"/><Relationship Id="rId68" Type="http://schemas.openxmlformats.org/officeDocument/2006/relationships/drawing" Target="../drawings/drawing1.xml"/><Relationship Id="rId7" Type="http://schemas.openxmlformats.org/officeDocument/2006/relationships/hyperlink" Target="https://doi.org/10.1021/jacs.3c11665" TargetMode="External"/><Relationship Id="rId2" Type="http://schemas.openxmlformats.org/officeDocument/2006/relationships/hyperlink" Target="https://doi.org/10.1002/chem.202203491" TargetMode="External"/><Relationship Id="rId16" Type="http://schemas.openxmlformats.org/officeDocument/2006/relationships/hyperlink" Target="http://dx.doi.org/10.1038/s41598-024-56764-1" TargetMode="External"/><Relationship Id="rId29" Type="http://schemas.openxmlformats.org/officeDocument/2006/relationships/hyperlink" Target="https://doi.org/10.1016/j.nima.2025.170812" TargetMode="External"/><Relationship Id="rId11" Type="http://schemas.openxmlformats.org/officeDocument/2006/relationships/hyperlink" Target="https://doi.org/10.48550/arXiv.2412.04333" TargetMode="External"/><Relationship Id="rId24" Type="http://schemas.openxmlformats.org/officeDocument/2006/relationships/hyperlink" Target="http://dx.doi.org/10.1016/j.physletb.2024.138770" TargetMode="External"/><Relationship Id="rId32" Type="http://schemas.openxmlformats.org/officeDocument/2006/relationships/hyperlink" Target="https://doi.org/10.1103/sltw-g4d6" TargetMode="External"/><Relationship Id="rId37" Type="http://schemas.openxmlformats.org/officeDocument/2006/relationships/hyperlink" Target="https://doi.org/10.1103/PhysRevC.111.064310" TargetMode="External"/><Relationship Id="rId40" Type="http://schemas.openxmlformats.org/officeDocument/2006/relationships/hyperlink" Target="https://doi.org/10.1103/PhysRevLett.134.182501" TargetMode="External"/><Relationship Id="rId45" Type="http://schemas.openxmlformats.org/officeDocument/2006/relationships/hyperlink" Target="https://doi.org/10.1109/TASC.2025.3529629" TargetMode="External"/><Relationship Id="rId53" Type="http://schemas.openxmlformats.org/officeDocument/2006/relationships/hyperlink" Target="https://doi.org/10.1051/epjconf/202532906003" TargetMode="External"/><Relationship Id="rId58" Type="http://schemas.openxmlformats.org/officeDocument/2006/relationships/hyperlink" Target="https://doi.org/10.1103/PhysRevLett.134.216702" TargetMode="External"/><Relationship Id="rId66" Type="http://schemas.openxmlformats.org/officeDocument/2006/relationships/hyperlink" Target="https://doi.org/10.1088/1757-899X/1327/1/012059" TargetMode="External"/><Relationship Id="rId5" Type="http://schemas.openxmlformats.org/officeDocument/2006/relationships/hyperlink" Target="https://doi.org/10.1002/pro.4809" TargetMode="External"/><Relationship Id="rId61" Type="http://schemas.openxmlformats.org/officeDocument/2006/relationships/hyperlink" Target="https://doi.org/10.1103/m35x-mw7z" TargetMode="External"/><Relationship Id="rId19" Type="http://schemas.openxmlformats.org/officeDocument/2006/relationships/hyperlink" Target="http://dx.doi.org/10.1016/j.apradiso.2024.111174" TargetMode="External"/><Relationship Id="rId14" Type="http://schemas.openxmlformats.org/officeDocument/2006/relationships/hyperlink" Target="http://dx.doi.org/10.1103/PhysRevA.110.L010802" TargetMode="External"/><Relationship Id="rId22" Type="http://schemas.openxmlformats.org/officeDocument/2006/relationships/hyperlink" Target="http://dx.doi.org/10.1038/s41598-024-60331-z" TargetMode="External"/><Relationship Id="rId27" Type="http://schemas.openxmlformats.org/officeDocument/2006/relationships/hyperlink" Target="https://doi.org/10.1016/j.physletb.2025.140013" TargetMode="External"/><Relationship Id="rId30" Type="http://schemas.openxmlformats.org/officeDocument/2006/relationships/hyperlink" Target="https://doi.org/10.1103/l24v-5m31" TargetMode="External"/><Relationship Id="rId35" Type="http://schemas.openxmlformats.org/officeDocument/2006/relationships/hyperlink" Target="https://doi.org/10.1016/j.radphyschem.2025.112641" TargetMode="External"/><Relationship Id="rId43" Type="http://schemas.openxmlformats.org/officeDocument/2006/relationships/hyperlink" Target="https://doi.org/10.1007/s00259-024-07035-8" TargetMode="External"/><Relationship Id="rId48" Type="http://schemas.openxmlformats.org/officeDocument/2006/relationships/hyperlink" Target="https://doi.org/10.1007/s10967-024-09811-0" TargetMode="External"/><Relationship Id="rId56" Type="http://schemas.openxmlformats.org/officeDocument/2006/relationships/hyperlink" Target="https://doi.org/10.1103/PhysRevC.111.015803" TargetMode="External"/><Relationship Id="rId64" Type="http://schemas.openxmlformats.org/officeDocument/2006/relationships/hyperlink" Target="https://doi.org/10.1103/PhysRevLett.133.042501" TargetMode="External"/><Relationship Id="rId8" Type="http://schemas.openxmlformats.org/officeDocument/2006/relationships/hyperlink" Target="https://doi.org/10.1051/epjconf/202431100028" TargetMode="External"/><Relationship Id="rId51" Type="http://schemas.openxmlformats.org/officeDocument/2006/relationships/hyperlink" Target="https://doi.org/10.1126/science.adm7717" TargetMode="External"/><Relationship Id="rId3" Type="http://schemas.openxmlformats.org/officeDocument/2006/relationships/hyperlink" Target="https://cds.cern.ch/record/2810652" TargetMode="External"/><Relationship Id="rId12" Type="http://schemas.openxmlformats.org/officeDocument/2006/relationships/hyperlink" Target="https://doi.org/10.1051/epjconf/202429702005" TargetMode="External"/><Relationship Id="rId17" Type="http://schemas.openxmlformats.org/officeDocument/2006/relationships/hyperlink" Target="http://dx.doi.org/10.1103/PhysRevC.110.014328" TargetMode="External"/><Relationship Id="rId25" Type="http://schemas.openxmlformats.org/officeDocument/2006/relationships/hyperlink" Target="https://accelconf.web.cern.ch/hb2023/papers/thafp10.pdf" TargetMode="External"/><Relationship Id="rId33" Type="http://schemas.openxmlformats.org/officeDocument/2006/relationships/hyperlink" Target="https://doi.org/10.1103/423q-cxfh" TargetMode="External"/><Relationship Id="rId38" Type="http://schemas.openxmlformats.org/officeDocument/2006/relationships/hyperlink" Target="https://doi.org/10.1103/PhysRevC.111.065803" TargetMode="External"/><Relationship Id="rId46" Type="http://schemas.openxmlformats.org/officeDocument/2006/relationships/hyperlink" Target="https://doi.org/10.1103/PhysRevResearch.7.013052" TargetMode="External"/><Relationship Id="rId59" Type="http://schemas.openxmlformats.org/officeDocument/2006/relationships/hyperlink" Target="https://doi.org/10.1063/5.0307091" TargetMode="External"/><Relationship Id="rId67" Type="http://schemas.openxmlformats.org/officeDocument/2006/relationships/printerSettings" Target="../printerSettings/printerSettings1.bin"/><Relationship Id="rId20" Type="http://schemas.openxmlformats.org/officeDocument/2006/relationships/hyperlink" Target="http://dx.doi.org/10.1016/j.nima.2023.169016" TargetMode="External"/><Relationship Id="rId41" Type="http://schemas.openxmlformats.org/officeDocument/2006/relationships/hyperlink" Target="https://doi.org/10.1016/j.measen.2025.101818" TargetMode="External"/><Relationship Id="rId54" Type="http://schemas.openxmlformats.org/officeDocument/2006/relationships/hyperlink" Target="https://doi.org/10.1016/j.physletb.2025.139551" TargetMode="External"/><Relationship Id="rId62" Type="http://schemas.openxmlformats.org/officeDocument/2006/relationships/hyperlink" Target="https://doi.org/10.1103/14qx-4jh6" TargetMode="External"/><Relationship Id="rId1" Type="http://schemas.openxmlformats.org/officeDocument/2006/relationships/hyperlink" Target="https://doi.org/10.1016/j.nimb.2019.04.049" TargetMode="External"/><Relationship Id="rId6" Type="http://schemas.openxmlformats.org/officeDocument/2006/relationships/hyperlink" Target="https://doi.org/10.1007/s10751-024-01879-0" TargetMode="External"/><Relationship Id="rId15" Type="http://schemas.openxmlformats.org/officeDocument/2006/relationships/hyperlink" Target="http://dx.doi.org/10.1016/j.apradiso.2024.111289" TargetMode="External"/><Relationship Id="rId23" Type="http://schemas.openxmlformats.org/officeDocument/2006/relationships/hyperlink" Target="http://dx.doi.org/10.1103/PhysRevC.110.034328" TargetMode="External"/><Relationship Id="rId28" Type="http://schemas.openxmlformats.org/officeDocument/2006/relationships/hyperlink" Target="https://doi.org/10.1016/j.nimb.2025.165859" TargetMode="External"/><Relationship Id="rId36" Type="http://schemas.openxmlformats.org/officeDocument/2006/relationships/hyperlink" Target="https://doi.org/10.1134/S1063779624702599" TargetMode="External"/><Relationship Id="rId49" Type="http://schemas.openxmlformats.org/officeDocument/2006/relationships/hyperlink" Target="https://doi.org/10.1038/s41467-025-55977-w" TargetMode="External"/><Relationship Id="rId57" Type="http://schemas.openxmlformats.org/officeDocument/2006/relationships/hyperlink" Target="https://doi.org/10.1088/1757-899X/1327/1/012017" TargetMode="External"/><Relationship Id="rId10" Type="http://schemas.openxmlformats.org/officeDocument/2006/relationships/hyperlink" Target="https://arxiv.org/abs/2407.03839" TargetMode="External"/><Relationship Id="rId31" Type="http://schemas.openxmlformats.org/officeDocument/2006/relationships/hyperlink" Target="https://doi.org/10.1103/dhbh-12sc" TargetMode="External"/><Relationship Id="rId44" Type="http://schemas.openxmlformats.org/officeDocument/2006/relationships/hyperlink" Target="https://doi.org/10.1103/PhysRevLett.134.052502" TargetMode="External"/><Relationship Id="rId52" Type="http://schemas.openxmlformats.org/officeDocument/2006/relationships/hyperlink" Target="https://doi.org/10.1016/j.ppnp.2024.104152" TargetMode="External"/><Relationship Id="rId60" Type="http://schemas.openxmlformats.org/officeDocument/2006/relationships/hyperlink" Target="https://doi.org/10.1063/5.0307091" TargetMode="External"/><Relationship Id="rId65" Type="http://schemas.openxmlformats.org/officeDocument/2006/relationships/hyperlink" Target="https://doi.org/10.1088/1748-0221/20/03/C03053" TargetMode="External"/><Relationship Id="rId4" Type="http://schemas.openxmlformats.org/officeDocument/2006/relationships/hyperlink" Target="https://www.researchgate.net/journal/Crystals-2073-4352?_tp=eyJjb250ZXh0Ijp7ImZpcnN0UGFnZSI6InByb2ZpbGUiLCJwYWdlIjoicHVibGljYXRpb24iLCJwcmV2aW91c1BhZ2UiOiJwcm9maWxlIiwicG9zaXRpb24iOiJwYWdlSGVhZGVyIn19" TargetMode="External"/><Relationship Id="rId9" Type="http://schemas.openxmlformats.org/officeDocument/2006/relationships/hyperlink" Target="https://doi.org/10.1103/PhysRevC.110.064315" TargetMode="External"/><Relationship Id="rId13" Type="http://schemas.openxmlformats.org/officeDocument/2006/relationships/hyperlink" Target="http://dx.doi.org/10.1103/PhysRevC.109.064321" TargetMode="External"/><Relationship Id="rId18" Type="http://schemas.openxmlformats.org/officeDocument/2006/relationships/hyperlink" Target="http://dx.doi.org/10.1088/1402-4896/ad22c9" TargetMode="External"/><Relationship Id="rId39" Type="http://schemas.openxmlformats.org/officeDocument/2006/relationships/hyperlink" Target="https://doi.org/10.1016/j.nimb.2025.165688"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s://cds.cern.ch/record/2624048" TargetMode="External"/><Relationship Id="rId2" Type="http://schemas.openxmlformats.org/officeDocument/2006/relationships/hyperlink" Target="https://cds.cern.ch/record/2641361" TargetMode="External"/><Relationship Id="rId1" Type="http://schemas.openxmlformats.org/officeDocument/2006/relationships/hyperlink" Target="https://cds.cern.ch/record/2652298" TargetMode="External"/><Relationship Id="rId6" Type="http://schemas.openxmlformats.org/officeDocument/2006/relationships/drawing" Target="../drawings/drawing2.xml"/><Relationship Id="rId5" Type="http://schemas.openxmlformats.org/officeDocument/2006/relationships/hyperlink" Target="http://cds.cern.ch/record/2654181" TargetMode="External"/><Relationship Id="rId4" Type="http://schemas.openxmlformats.org/officeDocument/2006/relationships/hyperlink" Target="https://cds.cern.ch/record/2639242"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research.kuleuven.be/portal/en/project/3E200718" TargetMode="External"/><Relationship Id="rId7" Type="http://schemas.openxmlformats.org/officeDocument/2006/relationships/hyperlink" Target="https://scholar.sun.ac.za/bitstreams/bddc95ea-cac4-4a8b-9fb7-487d42fe431a/download" TargetMode="External"/><Relationship Id="rId2" Type="http://schemas.openxmlformats.org/officeDocument/2006/relationships/hyperlink" Target="https://kuleuven.limo.libis.be/discovery/fulldisplay?docid=lirias4262882&amp;context=SearchWebhook&amp;vid=32KUL_KUL:Lirias&amp;lang=en&amp;search_scope=lirias_profile&amp;adaptor=SearchWebhook&amp;tab=LIRIAS&amp;query=any%2Ccontains%2CLIRIAS4262882&amp;offset=0?utm_source=chatgpt.com" TargetMode="External"/><Relationship Id="rId1" Type="http://schemas.openxmlformats.org/officeDocument/2006/relationships/hyperlink" Target="https://urn.fi/URN:ISBN:978-952-86-0987-2" TargetMode="External"/><Relationship Id="rId6" Type="http://schemas.openxmlformats.org/officeDocument/2006/relationships/hyperlink" Target="https://repository.uantwerpen.be/docstore/d:irua:32165" TargetMode="External"/><Relationship Id="rId5" Type="http://schemas.openxmlformats.org/officeDocument/2006/relationships/hyperlink" Target="https://etheses.whiterose.ac.uk/id/eprint/36904/1/Page_204002566_CorrectedThesisClean.pdf" TargetMode="External"/><Relationship Id="rId4" Type="http://schemas.openxmlformats.org/officeDocument/2006/relationships/hyperlink" Target="https://research.manchester.ac.uk/files/360318046/FULL_TEXT.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hyperlink" Target="https://theses.hal.science/tel-04721184"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lirias2.kuleuven.be/viewobject.html?cid=1&amp;id=3840607"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cds.cern.ch/record/2845465" TargetMode="External"/><Relationship Id="rId1" Type="http://schemas.openxmlformats.org/officeDocument/2006/relationships/hyperlink" Target="https://cds.cern.ch/record/2779953"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hyperlink" Target="https://cds.cern.ch/record/270554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367"/>
  <sheetViews>
    <sheetView zoomScale="120" zoomScaleNormal="120" workbookViewId="0">
      <selection activeCell="E18" sqref="E18"/>
    </sheetView>
  </sheetViews>
  <sheetFormatPr defaultColWidth="8.85546875" defaultRowHeight="15"/>
  <cols>
    <col min="1" max="1" width="7.42578125" customWidth="1"/>
    <col min="2" max="3" width="9" style="7" customWidth="1"/>
    <col min="4" max="4" width="18.7109375" style="7" customWidth="1"/>
    <col min="5" max="5" width="31.7109375" style="2" customWidth="1"/>
    <col min="6" max="6" width="94.42578125" style="7" customWidth="1"/>
    <col min="7" max="7" width="41.7109375" style="7" customWidth="1"/>
    <col min="8" max="8" width="17.140625" style="7" customWidth="1"/>
    <col min="9" max="9" width="9.28515625" customWidth="1"/>
    <col min="10" max="10" width="41.28515625" customWidth="1"/>
    <col min="11" max="11" width="71.42578125" style="8" bestFit="1" customWidth="1"/>
    <col min="12" max="12" width="27.140625" customWidth="1"/>
    <col min="13" max="13" width="22.28515625" customWidth="1"/>
    <col min="14" max="14" width="20.7109375" customWidth="1"/>
    <col min="15" max="20" width="12.7109375" customWidth="1"/>
    <col min="21" max="21" width="37.85546875" bestFit="1" customWidth="1"/>
  </cols>
  <sheetData>
    <row r="1" spans="1:21" ht="23.25">
      <c r="A1" s="394" t="s">
        <v>2584</v>
      </c>
      <c r="E1" s="395" t="s">
        <v>2585</v>
      </c>
      <c r="F1" s="396">
        <v>45667</v>
      </c>
    </row>
    <row r="2" spans="1:21" ht="51" customHeight="1">
      <c r="A2" s="637" t="s">
        <v>397</v>
      </c>
      <c r="B2" s="638"/>
      <c r="C2" s="638"/>
      <c r="D2" s="638"/>
      <c r="E2" s="638"/>
      <c r="F2" s="638"/>
      <c r="G2" s="392"/>
      <c r="H2" s="392"/>
      <c r="I2" s="392"/>
      <c r="J2" s="392"/>
      <c r="K2" s="393"/>
      <c r="L2" s="219"/>
      <c r="M2" s="219"/>
    </row>
    <row r="3" spans="1:21" s="236" customFormat="1" ht="48">
      <c r="A3" s="230" t="s">
        <v>0</v>
      </c>
      <c r="B3" s="230" t="s">
        <v>381</v>
      </c>
      <c r="C3" s="385" t="s">
        <v>2426</v>
      </c>
      <c r="D3" s="228" t="s">
        <v>4</v>
      </c>
      <c r="E3" s="230" t="s">
        <v>1</v>
      </c>
      <c r="F3" s="230" t="s">
        <v>2</v>
      </c>
      <c r="G3" s="228" t="s">
        <v>3</v>
      </c>
      <c r="H3" s="230" t="s">
        <v>6</v>
      </c>
      <c r="I3" s="228" t="s">
        <v>382</v>
      </c>
      <c r="J3" s="230" t="s">
        <v>7</v>
      </c>
      <c r="K3" s="228" t="s">
        <v>233</v>
      </c>
      <c r="L3" s="228" t="s">
        <v>2697</v>
      </c>
      <c r="M3" s="228" t="s">
        <v>18</v>
      </c>
      <c r="N3" s="390" t="s">
        <v>2428</v>
      </c>
      <c r="O3" s="390" t="s">
        <v>2429</v>
      </c>
      <c r="P3" s="390" t="s">
        <v>2430</v>
      </c>
      <c r="Q3" s="390" t="s">
        <v>2431</v>
      </c>
      <c r="R3" s="390" t="s">
        <v>2432</v>
      </c>
      <c r="S3" s="390" t="s">
        <v>2433</v>
      </c>
      <c r="T3" s="390" t="s">
        <v>2434</v>
      </c>
      <c r="U3" s="390" t="s">
        <v>2541</v>
      </c>
    </row>
    <row r="4" spans="1:21">
      <c r="A4" s="466">
        <v>2025</v>
      </c>
      <c r="B4" s="466"/>
      <c r="C4" s="466"/>
      <c r="D4" s="466" t="s">
        <v>2613</v>
      </c>
      <c r="E4" s="466" t="s">
        <v>2435</v>
      </c>
      <c r="F4" s="466" t="s">
        <v>2436</v>
      </c>
      <c r="G4" s="466" t="s">
        <v>2577</v>
      </c>
      <c r="H4" s="466" t="s">
        <v>2437</v>
      </c>
      <c r="I4" s="402" t="s">
        <v>2427</v>
      </c>
      <c r="J4" s="382" t="s">
        <v>2542</v>
      </c>
      <c r="K4" s="403" t="s">
        <v>2438</v>
      </c>
      <c r="L4" s="401"/>
      <c r="M4" s="401"/>
      <c r="N4" s="401" t="s">
        <v>2439</v>
      </c>
      <c r="O4" s="401">
        <v>871</v>
      </c>
      <c r="P4" s="401"/>
      <c r="Q4" s="401">
        <v>140013</v>
      </c>
      <c r="R4" s="401"/>
      <c r="S4" s="401"/>
      <c r="T4" s="401" t="s">
        <v>2440</v>
      </c>
      <c r="U4" s="401" t="s">
        <v>2441</v>
      </c>
    </row>
    <row r="5" spans="1:21">
      <c r="A5" s="466">
        <v>2025</v>
      </c>
      <c r="B5" s="466"/>
      <c r="C5" s="466"/>
      <c r="D5" s="466" t="s">
        <v>2389</v>
      </c>
      <c r="E5" s="467" t="s">
        <v>2533</v>
      </c>
      <c r="F5" s="467" t="s">
        <v>2534</v>
      </c>
      <c r="G5" s="466" t="s">
        <v>2869</v>
      </c>
      <c r="H5" s="466" t="s">
        <v>2437</v>
      </c>
      <c r="I5" s="402" t="s">
        <v>2427</v>
      </c>
      <c r="J5" s="382" t="s">
        <v>2536</v>
      </c>
      <c r="K5" s="401"/>
      <c r="L5" s="401"/>
      <c r="M5" s="401"/>
      <c r="N5" s="404" t="s">
        <v>2535</v>
      </c>
      <c r="O5" s="404">
        <v>2139</v>
      </c>
      <c r="P5" s="404">
        <v>1</v>
      </c>
      <c r="Q5" s="401"/>
      <c r="R5" s="404">
        <v>16</v>
      </c>
      <c r="S5" s="401"/>
      <c r="T5" s="404" t="s">
        <v>2536</v>
      </c>
      <c r="U5" s="404" t="s">
        <v>2537</v>
      </c>
    </row>
    <row r="6" spans="1:21">
      <c r="A6" s="466">
        <v>2025</v>
      </c>
      <c r="B6" s="466" t="s">
        <v>2795</v>
      </c>
      <c r="C6" s="466"/>
      <c r="D6" s="466" t="s">
        <v>2389</v>
      </c>
      <c r="E6" s="466" t="s">
        <v>2832</v>
      </c>
      <c r="F6" s="466" t="s">
        <v>2796</v>
      </c>
      <c r="G6" s="468" t="s">
        <v>2797</v>
      </c>
      <c r="H6" s="466" t="s">
        <v>2437</v>
      </c>
      <c r="I6" s="402" t="s">
        <v>2427</v>
      </c>
      <c r="J6" s="442" t="s">
        <v>2798</v>
      </c>
      <c r="K6" s="413" t="s">
        <v>2775</v>
      </c>
      <c r="L6" s="413" t="s">
        <v>2799</v>
      </c>
      <c r="M6" s="436"/>
      <c r="N6" s="436" t="s">
        <v>2800</v>
      </c>
      <c r="O6" s="436">
        <v>648</v>
      </c>
      <c r="P6" s="436"/>
      <c r="Q6" s="436"/>
      <c r="R6" s="401">
        <v>562</v>
      </c>
      <c r="S6" s="401">
        <v>568</v>
      </c>
      <c r="T6" s="442" t="s">
        <v>2798</v>
      </c>
      <c r="U6" s="401" t="s">
        <v>2801</v>
      </c>
    </row>
    <row r="7" spans="1:21">
      <c r="A7" s="466">
        <v>2025</v>
      </c>
      <c r="B7" s="466"/>
      <c r="C7" s="466"/>
      <c r="D7" s="466" t="s">
        <v>2609</v>
      </c>
      <c r="E7" s="466" t="s">
        <v>2530</v>
      </c>
      <c r="F7" s="466" t="s">
        <v>2113</v>
      </c>
      <c r="G7" s="466" t="s">
        <v>2582</v>
      </c>
      <c r="H7" s="466" t="s">
        <v>2437</v>
      </c>
      <c r="I7" s="402" t="s">
        <v>2427</v>
      </c>
      <c r="J7" s="382" t="s">
        <v>2564</v>
      </c>
      <c r="K7" s="405" t="s">
        <v>2464</v>
      </c>
      <c r="L7" s="401"/>
      <c r="M7" s="401"/>
      <c r="N7" s="401" t="s">
        <v>2122</v>
      </c>
      <c r="O7" s="401">
        <v>334</v>
      </c>
      <c r="P7" s="401">
        <v>1</v>
      </c>
      <c r="Q7" s="401"/>
      <c r="R7" s="401">
        <v>367</v>
      </c>
      <c r="S7" s="401">
        <v>379</v>
      </c>
      <c r="T7" s="401" t="s">
        <v>2531</v>
      </c>
      <c r="U7" s="401" t="s">
        <v>2532</v>
      </c>
    </row>
    <row r="8" spans="1:21">
      <c r="A8" s="469">
        <v>2025</v>
      </c>
      <c r="B8" s="469"/>
      <c r="C8" s="469"/>
      <c r="D8" s="469" t="s">
        <v>2614</v>
      </c>
      <c r="E8" s="469" t="s">
        <v>2495</v>
      </c>
      <c r="F8" s="469" t="s">
        <v>2496</v>
      </c>
      <c r="G8" s="469" t="s">
        <v>2868</v>
      </c>
      <c r="H8" s="469" t="s">
        <v>2437</v>
      </c>
      <c r="I8" s="423" t="s">
        <v>2427</v>
      </c>
      <c r="J8" s="432" t="s">
        <v>2556</v>
      </c>
      <c r="K8" s="434" t="s">
        <v>2464</v>
      </c>
      <c r="L8" s="431"/>
      <c r="M8" s="431"/>
      <c r="N8" s="431" t="s">
        <v>2454</v>
      </c>
      <c r="O8" s="431">
        <v>134</v>
      </c>
      <c r="P8" s="431">
        <v>18</v>
      </c>
      <c r="Q8" s="431">
        <v>182501</v>
      </c>
      <c r="R8" s="431"/>
      <c r="S8" s="431"/>
      <c r="T8" s="431" t="s">
        <v>2497</v>
      </c>
      <c r="U8" s="348" t="s">
        <v>2736</v>
      </c>
    </row>
    <row r="9" spans="1:21">
      <c r="A9" s="466">
        <v>2025</v>
      </c>
      <c r="B9" s="466"/>
      <c r="C9" s="466"/>
      <c r="D9" s="466" t="s">
        <v>2602</v>
      </c>
      <c r="E9" s="466" t="s">
        <v>2484</v>
      </c>
      <c r="F9" s="466" t="s">
        <v>2485</v>
      </c>
      <c r="G9" s="466" t="s">
        <v>2569</v>
      </c>
      <c r="H9" s="466" t="s">
        <v>2437</v>
      </c>
      <c r="I9" s="402" t="s">
        <v>2427</v>
      </c>
      <c r="J9" s="382" t="s">
        <v>2553</v>
      </c>
      <c r="K9" s="405" t="s">
        <v>2464</v>
      </c>
      <c r="L9" s="401"/>
      <c r="M9" s="401"/>
      <c r="N9" s="401" t="s">
        <v>2459</v>
      </c>
      <c r="O9" s="401">
        <v>111</v>
      </c>
      <c r="P9" s="401">
        <v>6</v>
      </c>
      <c r="Q9" s="401">
        <v>65803</v>
      </c>
      <c r="R9" s="401"/>
      <c r="S9" s="401"/>
      <c r="T9" s="401" t="s">
        <v>2486</v>
      </c>
      <c r="U9" s="401" t="s">
        <v>2461</v>
      </c>
    </row>
    <row r="10" spans="1:21">
      <c r="A10" s="466">
        <v>2025</v>
      </c>
      <c r="B10" s="466"/>
      <c r="C10" s="466"/>
      <c r="D10" s="466" t="s">
        <v>2604</v>
      </c>
      <c r="E10" s="466" t="s">
        <v>2462</v>
      </c>
      <c r="F10" s="466" t="s">
        <v>2463</v>
      </c>
      <c r="G10" s="466" t="s">
        <v>2566</v>
      </c>
      <c r="H10" s="466" t="s">
        <v>2437</v>
      </c>
      <c r="I10" s="402" t="s">
        <v>2427</v>
      </c>
      <c r="J10" s="382" t="s">
        <v>2547</v>
      </c>
      <c r="K10" s="405" t="s">
        <v>2464</v>
      </c>
      <c r="L10" s="401"/>
      <c r="M10" s="401"/>
      <c r="N10" s="401" t="s">
        <v>2459</v>
      </c>
      <c r="O10" s="401">
        <v>112</v>
      </c>
      <c r="P10" s="401">
        <v>3</v>
      </c>
      <c r="Q10" s="401">
        <v>34304</v>
      </c>
      <c r="R10" s="401"/>
      <c r="S10" s="401"/>
      <c r="T10" s="401" t="s">
        <v>2465</v>
      </c>
      <c r="U10" s="401" t="s">
        <v>2461</v>
      </c>
    </row>
    <row r="11" spans="1:21">
      <c r="A11" s="466">
        <v>2025</v>
      </c>
      <c r="B11" s="466" t="s">
        <v>1639</v>
      </c>
      <c r="C11" s="466"/>
      <c r="D11" s="466" t="s">
        <v>2828</v>
      </c>
      <c r="E11" s="466" t="s">
        <v>2825</v>
      </c>
      <c r="F11" s="466" t="s">
        <v>2826</v>
      </c>
      <c r="G11" s="466" t="s">
        <v>2879</v>
      </c>
      <c r="H11" s="466" t="s">
        <v>2437</v>
      </c>
      <c r="I11" s="402" t="s">
        <v>2427</v>
      </c>
      <c r="J11" s="382" t="s">
        <v>2827</v>
      </c>
      <c r="K11" s="403" t="s">
        <v>2438</v>
      </c>
      <c r="L11" s="401"/>
      <c r="M11" s="401"/>
      <c r="N11" s="401" t="s">
        <v>2777</v>
      </c>
      <c r="O11" s="401">
        <v>135</v>
      </c>
      <c r="P11" s="401"/>
      <c r="Q11" s="401">
        <v>252502</v>
      </c>
      <c r="R11" s="401"/>
      <c r="S11" s="401"/>
      <c r="T11" s="401" t="s">
        <v>2827</v>
      </c>
      <c r="U11" s="50" t="s">
        <v>2736</v>
      </c>
    </row>
    <row r="12" spans="1:21">
      <c r="A12" s="470">
        <v>2025</v>
      </c>
      <c r="B12" s="470"/>
      <c r="C12" s="470"/>
      <c r="D12" s="470" t="s">
        <v>2772</v>
      </c>
      <c r="E12" s="470" t="s">
        <v>2773</v>
      </c>
      <c r="F12" s="471" t="s">
        <v>2758</v>
      </c>
      <c r="G12" s="470" t="s">
        <v>2878</v>
      </c>
      <c r="H12" s="470" t="s">
        <v>2437</v>
      </c>
      <c r="I12" s="439" t="s">
        <v>2427</v>
      </c>
      <c r="J12" s="443" t="s">
        <v>2774</v>
      </c>
      <c r="K12" s="437" t="s">
        <v>2775</v>
      </c>
      <c r="L12" s="437"/>
      <c r="M12" s="437" t="s">
        <v>2776</v>
      </c>
      <c r="N12" s="401" t="s">
        <v>2454</v>
      </c>
      <c r="O12" s="437">
        <v>134</v>
      </c>
      <c r="P12" s="437"/>
      <c r="Q12" s="448">
        <v>216702</v>
      </c>
      <c r="R12" s="448" t="s">
        <v>2778</v>
      </c>
      <c r="S12" s="448" t="s">
        <v>2779</v>
      </c>
      <c r="T12" s="222" t="s">
        <v>2774</v>
      </c>
      <c r="U12" s="50" t="s">
        <v>2736</v>
      </c>
    </row>
    <row r="13" spans="1:21">
      <c r="A13" s="466">
        <v>2025</v>
      </c>
      <c r="B13" s="466"/>
      <c r="C13" s="466"/>
      <c r="D13" s="466" t="s">
        <v>2616</v>
      </c>
      <c r="E13" s="466" t="s">
        <v>2452</v>
      </c>
      <c r="F13" s="466" t="s">
        <v>2453</v>
      </c>
      <c r="G13" s="466" t="s">
        <v>2876</v>
      </c>
      <c r="H13" s="466" t="s">
        <v>2437</v>
      </c>
      <c r="I13" s="402" t="s">
        <v>2427</v>
      </c>
      <c r="J13" s="382" t="s">
        <v>2545</v>
      </c>
      <c r="K13" s="406" t="s">
        <v>2444</v>
      </c>
      <c r="L13" s="401"/>
      <c r="M13" s="401"/>
      <c r="N13" s="401" t="s">
        <v>2454</v>
      </c>
      <c r="O13" s="401">
        <v>135</v>
      </c>
      <c r="P13" s="401">
        <v>15</v>
      </c>
      <c r="Q13" s="401">
        <v>152501</v>
      </c>
      <c r="R13" s="401"/>
      <c r="S13" s="401"/>
      <c r="T13" s="401" t="s">
        <v>2455</v>
      </c>
      <c r="U13" s="50" t="s">
        <v>2736</v>
      </c>
    </row>
    <row r="14" spans="1:21">
      <c r="A14" s="466">
        <v>2025</v>
      </c>
      <c r="B14" s="466"/>
      <c r="C14" s="466"/>
      <c r="D14" s="466" t="s">
        <v>2612</v>
      </c>
      <c r="E14" s="466" t="s">
        <v>2442</v>
      </c>
      <c r="F14" s="466" t="s">
        <v>2443</v>
      </c>
      <c r="G14" s="466" t="s">
        <v>2578</v>
      </c>
      <c r="H14" s="466" t="s">
        <v>2437</v>
      </c>
      <c r="I14" s="402" t="s">
        <v>2427</v>
      </c>
      <c r="J14" s="382" t="s">
        <v>2543</v>
      </c>
      <c r="K14" s="406" t="s">
        <v>2444</v>
      </c>
      <c r="L14" s="401"/>
      <c r="M14" s="401"/>
      <c r="N14" s="401" t="s">
        <v>2120</v>
      </c>
      <c r="O14" s="401">
        <v>568</v>
      </c>
      <c r="P14" s="401"/>
      <c r="Q14" s="401">
        <v>165859</v>
      </c>
      <c r="R14" s="401"/>
      <c r="S14" s="401"/>
      <c r="T14" s="401" t="s">
        <v>2445</v>
      </c>
      <c r="U14" s="401" t="s">
        <v>2446</v>
      </c>
    </row>
    <row r="15" spans="1:21">
      <c r="A15" s="466">
        <v>2025</v>
      </c>
      <c r="B15" s="466"/>
      <c r="C15" s="466"/>
      <c r="D15" s="466" t="s">
        <v>2641</v>
      </c>
      <c r="E15" s="466" t="s">
        <v>2642</v>
      </c>
      <c r="F15" s="466" t="s">
        <v>2643</v>
      </c>
      <c r="G15" s="466" t="s">
        <v>2644</v>
      </c>
      <c r="H15" s="466" t="s">
        <v>2500</v>
      </c>
      <c r="I15" s="402" t="s">
        <v>2427</v>
      </c>
      <c r="J15" s="382" t="s">
        <v>2652</v>
      </c>
      <c r="K15" s="401"/>
      <c r="L15" s="401"/>
      <c r="M15" s="401"/>
      <c r="N15" s="401" t="s">
        <v>2645</v>
      </c>
      <c r="O15" s="401">
        <v>1327</v>
      </c>
      <c r="P15" s="401"/>
      <c r="Q15" s="401">
        <v>12017</v>
      </c>
      <c r="R15" s="401"/>
      <c r="S15" s="401"/>
      <c r="T15" s="401" t="s">
        <v>2646</v>
      </c>
      <c r="U15" s="50" t="s">
        <v>2651</v>
      </c>
    </row>
    <row r="16" spans="1:21">
      <c r="A16" s="466">
        <v>2025</v>
      </c>
      <c r="B16" s="466"/>
      <c r="C16" s="466"/>
      <c r="D16" s="466" t="s">
        <v>2823</v>
      </c>
      <c r="E16" s="466" t="s">
        <v>2754</v>
      </c>
      <c r="F16" s="466" t="s">
        <v>2514</v>
      </c>
      <c r="G16" s="466" t="s">
        <v>2755</v>
      </c>
      <c r="H16" s="466" t="s">
        <v>2500</v>
      </c>
      <c r="I16" s="402" t="s">
        <v>2427</v>
      </c>
      <c r="J16" s="382" t="s">
        <v>2559</v>
      </c>
      <c r="K16" s="406" t="s">
        <v>2444</v>
      </c>
      <c r="L16" s="401"/>
      <c r="M16" s="401" t="s">
        <v>2756</v>
      </c>
      <c r="N16" s="401"/>
      <c r="O16" s="401"/>
      <c r="P16" s="401"/>
      <c r="Q16" s="401"/>
      <c r="R16" s="401"/>
      <c r="S16" s="401"/>
      <c r="T16" s="401"/>
      <c r="U16" s="401" t="s">
        <v>2887</v>
      </c>
    </row>
    <row r="17" spans="1:21">
      <c r="A17" s="466">
        <v>2025</v>
      </c>
      <c r="B17" s="466"/>
      <c r="C17" s="466"/>
      <c r="D17" s="466" t="s">
        <v>2629</v>
      </c>
      <c r="E17" s="466" t="s">
        <v>2627</v>
      </c>
      <c r="F17" s="466" t="s">
        <v>2628</v>
      </c>
      <c r="G17" s="466" t="s">
        <v>2843</v>
      </c>
      <c r="H17" s="466" t="s">
        <v>2437</v>
      </c>
      <c r="I17" s="402" t="s">
        <v>2631</v>
      </c>
      <c r="J17" s="382" t="s">
        <v>2632</v>
      </c>
      <c r="K17" s="401"/>
      <c r="L17" s="401"/>
      <c r="M17" s="391"/>
      <c r="N17" s="401" t="s">
        <v>2287</v>
      </c>
      <c r="O17" s="401"/>
      <c r="P17" s="401"/>
      <c r="Q17" s="401"/>
      <c r="R17" s="401"/>
      <c r="S17" s="401"/>
      <c r="T17" s="401"/>
      <c r="U17" s="401" t="s">
        <v>2287</v>
      </c>
    </row>
    <row r="18" spans="1:21">
      <c r="A18" s="466">
        <v>2025</v>
      </c>
      <c r="B18" s="466"/>
      <c r="C18" s="466"/>
      <c r="D18" s="466" t="s">
        <v>2635</v>
      </c>
      <c r="E18" s="466" t="s">
        <v>2636</v>
      </c>
      <c r="F18" s="466" t="s">
        <v>2637</v>
      </c>
      <c r="G18" s="466" t="s">
        <v>2638</v>
      </c>
      <c r="H18" s="466" t="s">
        <v>2437</v>
      </c>
      <c r="I18" s="402" t="s">
        <v>2427</v>
      </c>
      <c r="J18" s="382" t="s">
        <v>2639</v>
      </c>
      <c r="K18" s="401"/>
      <c r="L18" s="401"/>
      <c r="M18" s="401"/>
      <c r="N18" s="401" t="s">
        <v>2459</v>
      </c>
      <c r="O18" s="401">
        <v>111</v>
      </c>
      <c r="P18" s="401"/>
      <c r="Q18" s="401">
        <v>15803</v>
      </c>
      <c r="R18" s="401"/>
      <c r="S18" s="401"/>
      <c r="T18" s="50" t="s">
        <v>2640</v>
      </c>
      <c r="U18" s="401" t="s">
        <v>2461</v>
      </c>
    </row>
    <row r="19" spans="1:21">
      <c r="A19" s="469">
        <v>2025</v>
      </c>
      <c r="B19" s="469"/>
      <c r="C19" s="469"/>
      <c r="D19" s="469" t="s">
        <v>2845</v>
      </c>
      <c r="E19" s="469" t="s">
        <v>2849</v>
      </c>
      <c r="F19" s="469" t="s">
        <v>2848</v>
      </c>
      <c r="G19" s="469" t="s">
        <v>2846</v>
      </c>
      <c r="H19" s="466" t="s">
        <v>2500</v>
      </c>
      <c r="I19" s="423" t="s">
        <v>2427</v>
      </c>
      <c r="J19" s="432" t="s">
        <v>2847</v>
      </c>
      <c r="K19" s="401" t="s">
        <v>2775</v>
      </c>
      <c r="L19" s="431"/>
      <c r="M19" s="431"/>
      <c r="N19" s="401" t="s">
        <v>2850</v>
      </c>
      <c r="O19" s="431">
        <v>1327</v>
      </c>
      <c r="P19" s="431"/>
      <c r="Q19" s="431"/>
      <c r="R19" s="431"/>
      <c r="S19" s="431"/>
      <c r="T19" s="348"/>
      <c r="U19" s="431" t="s">
        <v>2651</v>
      </c>
    </row>
    <row r="20" spans="1:21">
      <c r="A20" s="466">
        <v>2025</v>
      </c>
      <c r="B20" s="466"/>
      <c r="C20" s="466"/>
      <c r="D20" s="466" t="s">
        <v>2608</v>
      </c>
      <c r="E20" s="466" t="s">
        <v>2518</v>
      </c>
      <c r="F20" s="466" t="s">
        <v>2519</v>
      </c>
      <c r="G20" s="466" t="s">
        <v>2580</v>
      </c>
      <c r="H20" s="466" t="s">
        <v>2437</v>
      </c>
      <c r="I20" s="402" t="s">
        <v>2427</v>
      </c>
      <c r="J20" s="382" t="s">
        <v>2561</v>
      </c>
      <c r="K20" s="401"/>
      <c r="L20" s="401"/>
      <c r="M20" s="401"/>
      <c r="N20" s="401" t="s">
        <v>2520</v>
      </c>
      <c r="O20" s="401">
        <v>35</v>
      </c>
      <c r="P20" s="401">
        <v>5</v>
      </c>
      <c r="Q20" s="401">
        <v>4002307</v>
      </c>
      <c r="R20" s="401"/>
      <c r="S20" s="401"/>
      <c r="T20" s="401" t="s">
        <v>2521</v>
      </c>
      <c r="U20" s="401" t="s">
        <v>2522</v>
      </c>
    </row>
    <row r="21" spans="1:21">
      <c r="A21" s="466">
        <v>2025</v>
      </c>
      <c r="B21" s="466" t="s">
        <v>332</v>
      </c>
      <c r="C21" s="466"/>
      <c r="D21" s="466" t="s">
        <v>1395</v>
      </c>
      <c r="E21" s="466" t="s">
        <v>2812</v>
      </c>
      <c r="F21" s="466" t="s">
        <v>2813</v>
      </c>
      <c r="G21" s="466" t="s">
        <v>2866</v>
      </c>
      <c r="H21" s="466" t="s">
        <v>2437</v>
      </c>
      <c r="I21" s="402" t="s">
        <v>2427</v>
      </c>
      <c r="J21" s="382" t="s">
        <v>2814</v>
      </c>
      <c r="K21" s="403" t="s">
        <v>2438</v>
      </c>
      <c r="L21" s="401"/>
      <c r="M21" s="401"/>
      <c r="N21" s="401" t="s">
        <v>2439</v>
      </c>
      <c r="O21" s="401">
        <v>869</v>
      </c>
      <c r="P21" s="401"/>
      <c r="Q21" s="401">
        <v>139836</v>
      </c>
      <c r="R21" s="401"/>
      <c r="S21" s="401"/>
      <c r="T21" s="401"/>
      <c r="U21" s="401" t="s">
        <v>2441</v>
      </c>
    </row>
    <row r="22" spans="1:21">
      <c r="A22" s="466">
        <v>2025</v>
      </c>
      <c r="B22" s="466" t="s">
        <v>2851</v>
      </c>
      <c r="C22" s="466"/>
      <c r="D22" s="466" t="s">
        <v>2606</v>
      </c>
      <c r="E22" s="466" t="s">
        <v>2466</v>
      </c>
      <c r="F22" s="466" t="s">
        <v>2467</v>
      </c>
      <c r="G22" s="466" t="s">
        <v>2872</v>
      </c>
      <c r="H22" s="466" t="s">
        <v>2437</v>
      </c>
      <c r="I22" s="402" t="s">
        <v>2427</v>
      </c>
      <c r="J22" s="382" t="s">
        <v>2548</v>
      </c>
      <c r="K22" s="406" t="s">
        <v>2444</v>
      </c>
      <c r="L22" s="401"/>
      <c r="M22" s="401"/>
      <c r="N22" s="401" t="s">
        <v>2459</v>
      </c>
      <c r="O22" s="401">
        <v>112</v>
      </c>
      <c r="P22" s="401">
        <v>3</v>
      </c>
      <c r="Q22" s="401" t="s">
        <v>2468</v>
      </c>
      <c r="R22" s="401"/>
      <c r="S22" s="401"/>
      <c r="T22" s="401" t="s">
        <v>2469</v>
      </c>
      <c r="U22" s="401" t="s">
        <v>2461</v>
      </c>
    </row>
    <row r="23" spans="1:21">
      <c r="A23" s="466">
        <v>2025</v>
      </c>
      <c r="B23" s="466"/>
      <c r="C23" s="466"/>
      <c r="D23" s="466" t="s">
        <v>2615</v>
      </c>
      <c r="E23" s="466" t="s">
        <v>2515</v>
      </c>
      <c r="F23" s="466" t="s">
        <v>2516</v>
      </c>
      <c r="G23" s="466" t="s">
        <v>2875</v>
      </c>
      <c r="H23" s="466" t="s">
        <v>2437</v>
      </c>
      <c r="I23" s="402" t="s">
        <v>2427</v>
      </c>
      <c r="J23" s="382" t="s">
        <v>2560</v>
      </c>
      <c r="K23" s="405" t="s">
        <v>2464</v>
      </c>
      <c r="L23" s="401"/>
      <c r="M23" s="401"/>
      <c r="N23" s="401" t="s">
        <v>2454</v>
      </c>
      <c r="O23" s="401">
        <v>134</v>
      </c>
      <c r="P23" s="401">
        <v>5</v>
      </c>
      <c r="Q23" s="401">
        <v>52502</v>
      </c>
      <c r="R23" s="401"/>
      <c r="S23" s="401"/>
      <c r="T23" s="401" t="s">
        <v>2517</v>
      </c>
      <c r="U23" s="50" t="s">
        <v>2736</v>
      </c>
    </row>
    <row r="24" spans="1:21">
      <c r="A24" s="466">
        <v>2025</v>
      </c>
      <c r="B24" s="466"/>
      <c r="C24" s="466"/>
      <c r="D24" s="466" t="s">
        <v>2601</v>
      </c>
      <c r="E24" s="466" t="s">
        <v>2482</v>
      </c>
      <c r="F24" s="466" t="s">
        <v>2842</v>
      </c>
      <c r="G24" s="466" t="s">
        <v>2568</v>
      </c>
      <c r="H24" s="466" t="s">
        <v>2437</v>
      </c>
      <c r="I24" s="402" t="s">
        <v>2427</v>
      </c>
      <c r="J24" s="382" t="s">
        <v>2552</v>
      </c>
      <c r="K24" s="405" t="s">
        <v>2464</v>
      </c>
      <c r="L24" s="401"/>
      <c r="M24" s="401"/>
      <c r="N24" s="401" t="s">
        <v>2459</v>
      </c>
      <c r="O24" s="401">
        <v>111</v>
      </c>
      <c r="P24" s="401">
        <v>6</v>
      </c>
      <c r="Q24" s="401">
        <v>64310</v>
      </c>
      <c r="R24" s="401"/>
      <c r="S24" s="401"/>
      <c r="T24" s="401" t="s">
        <v>2483</v>
      </c>
      <c r="U24" s="401" t="s">
        <v>2461</v>
      </c>
    </row>
    <row r="25" spans="1:21">
      <c r="A25" s="466">
        <v>2025</v>
      </c>
      <c r="B25" s="466"/>
      <c r="C25" s="466"/>
      <c r="D25" s="466" t="s">
        <v>2605</v>
      </c>
      <c r="E25" s="466" t="s">
        <v>2456</v>
      </c>
      <c r="F25" s="466" t="s">
        <v>2457</v>
      </c>
      <c r="G25" s="466" t="s">
        <v>2583</v>
      </c>
      <c r="H25" s="466" t="s">
        <v>2437</v>
      </c>
      <c r="I25" s="402" t="s">
        <v>2427</v>
      </c>
      <c r="J25" s="382" t="s">
        <v>2546</v>
      </c>
      <c r="K25" s="407" t="s">
        <v>2458</v>
      </c>
      <c r="L25" s="401"/>
      <c r="M25" s="401"/>
      <c r="N25" s="401" t="s">
        <v>2459</v>
      </c>
      <c r="O25" s="401">
        <v>112</v>
      </c>
      <c r="P25" s="401">
        <v>3</v>
      </c>
      <c r="Q25" s="401">
        <v>34307</v>
      </c>
      <c r="R25" s="401">
        <v>1</v>
      </c>
      <c r="S25" s="401">
        <v>11</v>
      </c>
      <c r="T25" s="401" t="s">
        <v>2460</v>
      </c>
      <c r="U25" s="401" t="s">
        <v>2461</v>
      </c>
    </row>
    <row r="26" spans="1:21">
      <c r="A26" s="469">
        <v>2025</v>
      </c>
      <c r="B26" s="469"/>
      <c r="C26" s="469"/>
      <c r="D26" s="469" t="s">
        <v>2821</v>
      </c>
      <c r="E26" s="469" t="s">
        <v>2740</v>
      </c>
      <c r="F26" s="469" t="s">
        <v>2741</v>
      </c>
      <c r="G26" s="469" t="s">
        <v>2742</v>
      </c>
      <c r="H26" s="469" t="s">
        <v>2437</v>
      </c>
      <c r="I26" s="423" t="s">
        <v>2427</v>
      </c>
      <c r="J26" s="432" t="s">
        <v>2743</v>
      </c>
      <c r="K26" s="433" t="s">
        <v>2438</v>
      </c>
      <c r="L26" s="431"/>
      <c r="M26" s="431"/>
      <c r="N26" s="404" t="s">
        <v>2535</v>
      </c>
      <c r="O26" s="431"/>
      <c r="P26" s="431"/>
      <c r="Q26" s="431"/>
      <c r="R26" s="431"/>
      <c r="S26" s="431"/>
      <c r="T26" s="431"/>
      <c r="U26" s="404" t="s">
        <v>2537</v>
      </c>
    </row>
    <row r="27" spans="1:21">
      <c r="A27" s="466">
        <v>2025</v>
      </c>
      <c r="B27" s="466"/>
      <c r="C27" s="466"/>
      <c r="D27" s="466" t="s">
        <v>2821</v>
      </c>
      <c r="E27" s="466" t="s">
        <v>2737</v>
      </c>
      <c r="F27" s="466" t="s">
        <v>2738</v>
      </c>
      <c r="G27" s="466" t="s">
        <v>2867</v>
      </c>
      <c r="H27" s="466" t="s">
        <v>2437</v>
      </c>
      <c r="I27" s="402" t="s">
        <v>2427</v>
      </c>
      <c r="J27" s="382" t="s">
        <v>2739</v>
      </c>
      <c r="K27" s="403" t="s">
        <v>2438</v>
      </c>
      <c r="L27" s="401"/>
      <c r="M27" s="401"/>
      <c r="N27" s="401" t="s">
        <v>2449</v>
      </c>
      <c r="O27" s="401"/>
      <c r="P27" s="401"/>
      <c r="Q27" s="401"/>
      <c r="R27" s="401"/>
      <c r="S27" s="401"/>
      <c r="T27" s="401"/>
      <c r="U27" s="401" t="s">
        <v>2451</v>
      </c>
    </row>
    <row r="28" spans="1:21">
      <c r="A28" s="466">
        <v>2025</v>
      </c>
      <c r="B28" s="466" t="s">
        <v>2322</v>
      </c>
      <c r="C28" s="466"/>
      <c r="D28" s="466" t="s">
        <v>2607</v>
      </c>
      <c r="E28" s="466" t="s">
        <v>2510</v>
      </c>
      <c r="F28" s="466" t="s">
        <v>2241</v>
      </c>
      <c r="G28" s="466" t="s">
        <v>2575</v>
      </c>
      <c r="H28" s="466" t="s">
        <v>2437</v>
      </c>
      <c r="I28" s="402" t="s">
        <v>2427</v>
      </c>
      <c r="J28" s="382" t="s">
        <v>2242</v>
      </c>
      <c r="K28" s="401"/>
      <c r="L28" s="401"/>
      <c r="M28" s="401"/>
      <c r="N28" s="401" t="s">
        <v>2511</v>
      </c>
      <c r="O28" s="401">
        <v>52</v>
      </c>
      <c r="P28" s="401">
        <v>4</v>
      </c>
      <c r="Q28" s="401"/>
      <c r="R28" s="401">
        <v>1383</v>
      </c>
      <c r="S28" s="401">
        <v>1398</v>
      </c>
      <c r="T28" s="401" t="s">
        <v>2512</v>
      </c>
      <c r="U28" s="401" t="s">
        <v>2513</v>
      </c>
    </row>
    <row r="29" spans="1:21">
      <c r="A29" s="466">
        <v>2025</v>
      </c>
      <c r="B29" s="466"/>
      <c r="C29" s="466"/>
      <c r="D29" s="466" t="s">
        <v>2603</v>
      </c>
      <c r="E29" s="466" t="s">
        <v>2470</v>
      </c>
      <c r="F29" s="466" t="s">
        <v>2699</v>
      </c>
      <c r="G29" s="466" t="s">
        <v>2567</v>
      </c>
      <c r="H29" s="466" t="s">
        <v>2437</v>
      </c>
      <c r="I29" s="402" t="s">
        <v>2427</v>
      </c>
      <c r="J29" s="382" t="s">
        <v>2549</v>
      </c>
      <c r="K29" s="405" t="s">
        <v>2464</v>
      </c>
      <c r="L29" s="401"/>
      <c r="M29" s="401"/>
      <c r="N29" s="401" t="s">
        <v>2459</v>
      </c>
      <c r="O29" s="401">
        <v>112</v>
      </c>
      <c r="P29" s="401">
        <v>2</v>
      </c>
      <c r="Q29" s="401">
        <v>24328</v>
      </c>
      <c r="R29" s="401"/>
      <c r="S29" s="401"/>
      <c r="T29" s="401" t="s">
        <v>2471</v>
      </c>
      <c r="U29" s="401" t="s">
        <v>2461</v>
      </c>
    </row>
    <row r="30" spans="1:21">
      <c r="A30" s="466">
        <v>2025</v>
      </c>
      <c r="B30" s="466"/>
      <c r="C30" s="466"/>
      <c r="D30" s="466" t="s">
        <v>2621</v>
      </c>
      <c r="E30" s="466" t="s">
        <v>2477</v>
      </c>
      <c r="F30" s="466" t="s">
        <v>2478</v>
      </c>
      <c r="G30" s="466" t="s">
        <v>2844</v>
      </c>
      <c r="H30" s="466" t="s">
        <v>2437</v>
      </c>
      <c r="I30" s="402" t="s">
        <v>2427</v>
      </c>
      <c r="J30" s="382" t="s">
        <v>2551</v>
      </c>
      <c r="K30" s="401"/>
      <c r="L30" s="401"/>
      <c r="M30" s="401"/>
      <c r="N30" s="401" t="s">
        <v>2479</v>
      </c>
      <c r="O30" s="401">
        <v>56</v>
      </c>
      <c r="P30" s="401">
        <v>3</v>
      </c>
      <c r="Q30" s="401"/>
      <c r="R30" s="401">
        <v>961</v>
      </c>
      <c r="S30" s="401">
        <v>966</v>
      </c>
      <c r="T30" s="401" t="s">
        <v>2480</v>
      </c>
      <c r="U30" s="401" t="s">
        <v>2481</v>
      </c>
    </row>
    <row r="31" spans="1:21">
      <c r="A31" s="466">
        <v>2025</v>
      </c>
      <c r="B31" s="466"/>
      <c r="C31" s="466"/>
      <c r="D31" s="466" t="s">
        <v>2611</v>
      </c>
      <c r="E31" s="466" t="s">
        <v>2492</v>
      </c>
      <c r="F31" s="466" t="s">
        <v>2493</v>
      </c>
      <c r="G31" s="466" t="s">
        <v>2572</v>
      </c>
      <c r="H31" s="466" t="s">
        <v>2437</v>
      </c>
      <c r="I31" s="402" t="s">
        <v>2427</v>
      </c>
      <c r="J31" s="382" t="s">
        <v>2555</v>
      </c>
      <c r="K31" s="406" t="s">
        <v>2444</v>
      </c>
      <c r="L31" s="401"/>
      <c r="M31" s="401"/>
      <c r="N31" s="431" t="s">
        <v>2120</v>
      </c>
      <c r="O31" s="401">
        <v>563</v>
      </c>
      <c r="P31" s="401"/>
      <c r="Q31" s="401">
        <v>165688</v>
      </c>
      <c r="R31" s="401"/>
      <c r="S31" s="401"/>
      <c r="T31" s="401" t="s">
        <v>2494</v>
      </c>
      <c r="U31" s="401" t="s">
        <v>2446</v>
      </c>
    </row>
    <row r="32" spans="1:21">
      <c r="A32" s="466">
        <v>2025</v>
      </c>
      <c r="B32" s="466"/>
      <c r="C32" s="466"/>
      <c r="D32" s="466" t="s">
        <v>2816</v>
      </c>
      <c r="E32" s="466" t="s">
        <v>2780</v>
      </c>
      <c r="F32" s="466" t="s">
        <v>2781</v>
      </c>
      <c r="G32" s="468" t="s">
        <v>2820</v>
      </c>
      <c r="H32" s="466" t="s">
        <v>2437</v>
      </c>
      <c r="I32" s="441" t="s">
        <v>2427</v>
      </c>
      <c r="J32" s="442" t="s">
        <v>2782</v>
      </c>
      <c r="K32" s="413" t="s">
        <v>2775</v>
      </c>
      <c r="L32" s="447"/>
      <c r="M32" s="436" t="s">
        <v>2783</v>
      </c>
      <c r="N32" s="436" t="s">
        <v>2784</v>
      </c>
      <c r="O32" s="436">
        <v>138</v>
      </c>
      <c r="P32" s="436"/>
      <c r="Q32" s="436">
        <v>235705</v>
      </c>
      <c r="R32" s="401" t="s">
        <v>2785</v>
      </c>
      <c r="S32" s="401" t="s">
        <v>2786</v>
      </c>
      <c r="T32" s="442" t="s">
        <v>2782</v>
      </c>
      <c r="U32" s="401" t="s">
        <v>2787</v>
      </c>
    </row>
    <row r="33" spans="1:21">
      <c r="A33" s="466">
        <v>2025</v>
      </c>
      <c r="B33" s="466"/>
      <c r="C33" s="466"/>
      <c r="D33" s="466" t="s">
        <v>2618</v>
      </c>
      <c r="E33" s="466" t="s">
        <v>2592</v>
      </c>
      <c r="F33" s="466" t="s">
        <v>2593</v>
      </c>
      <c r="G33" s="466" t="s">
        <v>2599</v>
      </c>
      <c r="H33" s="466" t="s">
        <v>2500</v>
      </c>
      <c r="I33" s="402" t="s">
        <v>2427</v>
      </c>
      <c r="J33" s="382" t="s">
        <v>2633</v>
      </c>
      <c r="K33" s="403" t="s">
        <v>2438</v>
      </c>
      <c r="L33" s="401"/>
      <c r="M33" s="401"/>
      <c r="N33" s="401"/>
      <c r="O33" s="401"/>
      <c r="P33" s="401"/>
      <c r="Q33" s="401"/>
      <c r="R33" s="401"/>
      <c r="S33" s="401"/>
      <c r="T33" s="50" t="s">
        <v>2594</v>
      </c>
      <c r="U33" s="50" t="s">
        <v>2595</v>
      </c>
    </row>
    <row r="34" spans="1:21">
      <c r="A34" s="466">
        <v>2025</v>
      </c>
      <c r="B34" s="466"/>
      <c r="C34" s="466"/>
      <c r="D34" s="466" t="s">
        <v>2600</v>
      </c>
      <c r="E34" s="466" t="s">
        <v>2528</v>
      </c>
      <c r="F34" s="466" t="s">
        <v>2888</v>
      </c>
      <c r="G34" s="466" t="s">
        <v>2565</v>
      </c>
      <c r="H34" s="466" t="s">
        <v>2437</v>
      </c>
      <c r="I34" s="402" t="s">
        <v>2427</v>
      </c>
      <c r="J34" s="382" t="s">
        <v>2563</v>
      </c>
      <c r="K34" s="405" t="s">
        <v>2464</v>
      </c>
      <c r="L34" s="401"/>
      <c r="M34" s="401"/>
      <c r="N34" s="401" t="s">
        <v>2459</v>
      </c>
      <c r="O34" s="401">
        <v>111</v>
      </c>
      <c r="P34" s="401">
        <v>1</v>
      </c>
      <c r="Q34" s="401">
        <v>14315</v>
      </c>
      <c r="R34" s="401"/>
      <c r="S34" s="401"/>
      <c r="T34" s="401" t="s">
        <v>2529</v>
      </c>
      <c r="U34" s="401" t="s">
        <v>2461</v>
      </c>
    </row>
    <row r="35" spans="1:21">
      <c r="A35" s="469">
        <v>2025</v>
      </c>
      <c r="B35" s="469"/>
      <c r="C35" s="469"/>
      <c r="D35" s="469" t="s">
        <v>2623</v>
      </c>
      <c r="E35" s="469" t="s">
        <v>2472</v>
      </c>
      <c r="F35" s="469" t="s">
        <v>2473</v>
      </c>
      <c r="G35" s="469" t="s">
        <v>2576</v>
      </c>
      <c r="H35" s="469" t="s">
        <v>2437</v>
      </c>
      <c r="I35" s="423" t="s">
        <v>2427</v>
      </c>
      <c r="J35" s="432" t="s">
        <v>2550</v>
      </c>
      <c r="K35" s="445" t="s">
        <v>2444</v>
      </c>
      <c r="L35" s="431"/>
      <c r="M35" s="431"/>
      <c r="N35" s="431" t="s">
        <v>2474</v>
      </c>
      <c r="O35" s="431">
        <v>232</v>
      </c>
      <c r="P35" s="431"/>
      <c r="Q35" s="431">
        <v>112641</v>
      </c>
      <c r="R35" s="431"/>
      <c r="S35" s="431"/>
      <c r="T35" s="431" t="s">
        <v>2475</v>
      </c>
      <c r="U35" s="431" t="s">
        <v>2476</v>
      </c>
    </row>
    <row r="36" spans="1:21">
      <c r="A36" s="469">
        <v>2025</v>
      </c>
      <c r="B36" s="469"/>
      <c r="C36" s="469"/>
      <c r="D36" s="469" t="s">
        <v>2620</v>
      </c>
      <c r="E36" s="469" t="s">
        <v>2487</v>
      </c>
      <c r="F36" s="469" t="s">
        <v>2488</v>
      </c>
      <c r="G36" s="469" t="s">
        <v>2570</v>
      </c>
      <c r="H36" s="469" t="s">
        <v>2437</v>
      </c>
      <c r="I36" s="423" t="s">
        <v>2427</v>
      </c>
      <c r="J36" s="432" t="s">
        <v>2554</v>
      </c>
      <c r="K36" s="445" t="s">
        <v>2444</v>
      </c>
      <c r="L36" s="431"/>
      <c r="M36" s="431"/>
      <c r="N36" s="431" t="s">
        <v>2489</v>
      </c>
      <c r="O36" s="431">
        <v>100</v>
      </c>
      <c r="P36" s="431">
        <v>6</v>
      </c>
      <c r="Q36" s="431">
        <v>65308</v>
      </c>
      <c r="R36" s="431"/>
      <c r="S36" s="431"/>
      <c r="T36" s="431" t="s">
        <v>2490</v>
      </c>
      <c r="U36" s="431" t="s">
        <v>2491</v>
      </c>
    </row>
    <row r="37" spans="1:21">
      <c r="A37" s="469">
        <v>2025</v>
      </c>
      <c r="B37" s="469"/>
      <c r="C37" s="469"/>
      <c r="D37" s="469" t="s">
        <v>2619</v>
      </c>
      <c r="E37" s="469" t="s">
        <v>2596</v>
      </c>
      <c r="F37" s="469" t="s">
        <v>2597</v>
      </c>
      <c r="G37" s="469" t="s">
        <v>2626</v>
      </c>
      <c r="H37" s="469" t="s">
        <v>2437</v>
      </c>
      <c r="I37" s="402" t="s">
        <v>2427</v>
      </c>
      <c r="J37" s="432" t="s">
        <v>2634</v>
      </c>
      <c r="K37" s="433" t="s">
        <v>2438</v>
      </c>
      <c r="L37" s="431"/>
      <c r="M37" s="431"/>
      <c r="N37" s="431" t="s">
        <v>2439</v>
      </c>
      <c r="O37" s="431">
        <v>866</v>
      </c>
      <c r="P37" s="431"/>
      <c r="Q37" s="431">
        <v>139551</v>
      </c>
      <c r="R37" s="431"/>
      <c r="S37" s="431"/>
      <c r="T37" s="348" t="s">
        <v>2598</v>
      </c>
      <c r="U37" s="348" t="s">
        <v>2441</v>
      </c>
    </row>
    <row r="38" spans="1:21">
      <c r="A38" s="469">
        <v>2025</v>
      </c>
      <c r="B38" s="469"/>
      <c r="C38" s="469"/>
      <c r="D38" s="469" t="s">
        <v>2504</v>
      </c>
      <c r="E38" s="469" t="s">
        <v>2504</v>
      </c>
      <c r="F38" s="469" t="s">
        <v>2505</v>
      </c>
      <c r="G38" s="469" t="s">
        <v>2574</v>
      </c>
      <c r="H38" s="472" t="s">
        <v>2500</v>
      </c>
      <c r="I38" s="402" t="s">
        <v>2427</v>
      </c>
      <c r="J38" s="432" t="s">
        <v>2558</v>
      </c>
      <c r="K38" s="401"/>
      <c r="L38" s="431"/>
      <c r="M38" s="431" t="s">
        <v>2506</v>
      </c>
      <c r="N38" s="431" t="s">
        <v>2507</v>
      </c>
      <c r="O38" s="431">
        <v>465</v>
      </c>
      <c r="P38" s="431"/>
      <c r="Q38" s="431">
        <v>184</v>
      </c>
      <c r="R38" s="431"/>
      <c r="S38" s="431"/>
      <c r="T38" s="431" t="s">
        <v>2508</v>
      </c>
      <c r="U38" s="431" t="s">
        <v>2509</v>
      </c>
    </row>
    <row r="39" spans="1:21">
      <c r="A39" s="469">
        <v>2025</v>
      </c>
      <c r="B39" s="469" t="s">
        <v>2169</v>
      </c>
      <c r="C39" s="469"/>
      <c r="D39" s="469" t="s">
        <v>2731</v>
      </c>
      <c r="E39" s="469" t="s">
        <v>2732</v>
      </c>
      <c r="F39" s="469" t="s">
        <v>2733</v>
      </c>
      <c r="G39" s="469" t="s">
        <v>2877</v>
      </c>
      <c r="H39" s="472" t="s">
        <v>2437</v>
      </c>
      <c r="I39" s="402" t="s">
        <v>2427</v>
      </c>
      <c r="J39" s="432" t="s">
        <v>2734</v>
      </c>
      <c r="K39" s="403" t="s">
        <v>2438</v>
      </c>
      <c r="L39" s="431"/>
      <c r="M39" s="431"/>
      <c r="N39" s="431" t="s">
        <v>2454</v>
      </c>
      <c r="O39" s="431">
        <v>135</v>
      </c>
      <c r="P39" s="431"/>
      <c r="Q39" s="431">
        <v>222502</v>
      </c>
      <c r="R39" s="431"/>
      <c r="S39" s="431"/>
      <c r="T39" s="348" t="s">
        <v>2735</v>
      </c>
      <c r="U39" s="348" t="s">
        <v>2736</v>
      </c>
    </row>
    <row r="40" spans="1:21" s="220" customFormat="1">
      <c r="A40" s="472">
        <v>2025</v>
      </c>
      <c r="B40" s="472" t="s">
        <v>2824</v>
      </c>
      <c r="C40" s="472"/>
      <c r="D40" s="472" t="s">
        <v>2815</v>
      </c>
      <c r="E40" s="636" t="s">
        <v>2810</v>
      </c>
      <c r="F40" s="636" t="s">
        <v>2809</v>
      </c>
      <c r="G40" s="469" t="s">
        <v>2871</v>
      </c>
      <c r="H40" s="472" t="s">
        <v>2630</v>
      </c>
      <c r="I40" s="440" t="s">
        <v>2427</v>
      </c>
      <c r="J40" s="444" t="s">
        <v>2819</v>
      </c>
      <c r="K40" s="446" t="s">
        <v>2438</v>
      </c>
      <c r="L40" s="438"/>
      <c r="M40" s="438"/>
      <c r="N40" s="438" t="s">
        <v>2459</v>
      </c>
      <c r="O40" s="438"/>
      <c r="P40" s="438"/>
      <c r="Q40" s="391"/>
      <c r="R40" s="391"/>
      <c r="S40" s="391"/>
      <c r="T40" s="391"/>
      <c r="U40" s="431" t="s">
        <v>2461</v>
      </c>
    </row>
    <row r="41" spans="1:21">
      <c r="A41" s="469">
        <v>2025</v>
      </c>
      <c r="B41" s="469"/>
      <c r="C41" s="469"/>
      <c r="D41" s="469" t="s">
        <v>2625</v>
      </c>
      <c r="E41" s="469" t="s">
        <v>2498</v>
      </c>
      <c r="F41" s="469" t="s">
        <v>2499</v>
      </c>
      <c r="G41" s="469" t="s">
        <v>2573</v>
      </c>
      <c r="H41" s="469" t="s">
        <v>2500</v>
      </c>
      <c r="I41" s="423" t="s">
        <v>2427</v>
      </c>
      <c r="J41" s="432" t="s">
        <v>2557</v>
      </c>
      <c r="K41" s="433" t="s">
        <v>2438</v>
      </c>
      <c r="L41" s="431"/>
      <c r="M41" s="431"/>
      <c r="N41" s="431" t="s">
        <v>2501</v>
      </c>
      <c r="O41" s="431">
        <v>38</v>
      </c>
      <c r="P41" s="431"/>
      <c r="Q41" s="431">
        <v>101818</v>
      </c>
      <c r="R41" s="431"/>
      <c r="S41" s="431"/>
      <c r="T41" s="431" t="s">
        <v>2502</v>
      </c>
      <c r="U41" s="431" t="s">
        <v>2503</v>
      </c>
    </row>
    <row r="42" spans="1:21">
      <c r="A42" s="469">
        <v>2025</v>
      </c>
      <c r="B42" s="469"/>
      <c r="C42" s="469"/>
      <c r="D42" s="469" t="s">
        <v>2622</v>
      </c>
      <c r="E42" s="469" t="s">
        <v>2523</v>
      </c>
      <c r="F42" s="469" t="s">
        <v>2524</v>
      </c>
      <c r="G42" s="469" t="s">
        <v>2581</v>
      </c>
      <c r="H42" s="469" t="s">
        <v>2437</v>
      </c>
      <c r="I42" s="423" t="s">
        <v>2427</v>
      </c>
      <c r="J42" s="432" t="s">
        <v>2562</v>
      </c>
      <c r="K42" s="433" t="s">
        <v>2438</v>
      </c>
      <c r="L42" s="431"/>
      <c r="M42" s="431"/>
      <c r="N42" s="431" t="s">
        <v>2525</v>
      </c>
      <c r="O42" s="431">
        <v>7</v>
      </c>
      <c r="P42" s="431">
        <v>1</v>
      </c>
      <c r="Q42" s="431">
        <v>13052</v>
      </c>
      <c r="R42" s="431"/>
      <c r="S42" s="431"/>
      <c r="T42" s="431" t="s">
        <v>2526</v>
      </c>
      <c r="U42" s="431" t="s">
        <v>2527</v>
      </c>
    </row>
    <row r="43" spans="1:21">
      <c r="A43" s="466">
        <v>2025</v>
      </c>
      <c r="B43" s="466"/>
      <c r="C43" s="466"/>
      <c r="D43" s="466" t="s">
        <v>2617</v>
      </c>
      <c r="E43" s="466" t="s">
        <v>2586</v>
      </c>
      <c r="F43" s="466" t="s">
        <v>2698</v>
      </c>
      <c r="G43" s="466" t="s">
        <v>2588</v>
      </c>
      <c r="H43" s="466" t="s">
        <v>1234</v>
      </c>
      <c r="I43" s="402" t="s">
        <v>2427</v>
      </c>
      <c r="J43" s="408" t="s">
        <v>2589</v>
      </c>
      <c r="K43" s="406" t="s">
        <v>2444</v>
      </c>
      <c r="L43" s="401"/>
      <c r="M43" s="401"/>
      <c r="N43" s="401" t="s">
        <v>2590</v>
      </c>
      <c r="O43" s="401">
        <v>141</v>
      </c>
      <c r="P43" s="401"/>
      <c r="Q43" s="401">
        <v>104152</v>
      </c>
      <c r="R43" s="401"/>
      <c r="S43" s="401"/>
      <c r="T43" s="401" t="s">
        <v>2591</v>
      </c>
      <c r="U43" s="431" t="s">
        <v>2587</v>
      </c>
    </row>
    <row r="44" spans="1:21">
      <c r="A44" s="469">
        <v>2025</v>
      </c>
      <c r="B44" s="469"/>
      <c r="C44" s="469"/>
      <c r="D44" s="469" t="s">
        <v>2610</v>
      </c>
      <c r="E44" s="469" t="s">
        <v>2447</v>
      </c>
      <c r="F44" s="469" t="s">
        <v>2448</v>
      </c>
      <c r="G44" s="469" t="s">
        <v>2579</v>
      </c>
      <c r="H44" s="469" t="s">
        <v>2437</v>
      </c>
      <c r="I44" s="423" t="s">
        <v>2427</v>
      </c>
      <c r="J44" s="432" t="s">
        <v>2544</v>
      </c>
      <c r="K44" s="406" t="s">
        <v>2444</v>
      </c>
      <c r="L44" s="431"/>
      <c r="M44" s="431"/>
      <c r="N44" s="431" t="s">
        <v>2449</v>
      </c>
      <c r="O44" s="431">
        <v>1080</v>
      </c>
      <c r="P44" s="431"/>
      <c r="Q44" s="431">
        <v>170812</v>
      </c>
      <c r="R44" s="431"/>
      <c r="S44" s="431"/>
      <c r="T44" s="431" t="s">
        <v>2450</v>
      </c>
      <c r="U44" s="431" t="s">
        <v>2451</v>
      </c>
    </row>
    <row r="45" spans="1:21">
      <c r="A45" s="469">
        <v>2025</v>
      </c>
      <c r="B45" s="469"/>
      <c r="C45" s="469"/>
      <c r="D45" s="469" t="s">
        <v>1386</v>
      </c>
      <c r="E45" s="469" t="s">
        <v>2829</v>
      </c>
      <c r="F45" s="469" t="s">
        <v>2830</v>
      </c>
      <c r="G45" s="469" t="s">
        <v>2870</v>
      </c>
      <c r="H45" s="469" t="s">
        <v>2437</v>
      </c>
      <c r="I45" s="402" t="s">
        <v>2427</v>
      </c>
      <c r="J45" s="432" t="s">
        <v>2831</v>
      </c>
      <c r="K45" s="431" t="s">
        <v>2775</v>
      </c>
      <c r="L45" s="431"/>
      <c r="M45" s="431"/>
      <c r="N45" s="431" t="s">
        <v>2459</v>
      </c>
      <c r="O45" s="431"/>
      <c r="P45" s="431"/>
      <c r="Q45" s="431"/>
      <c r="R45" s="431"/>
      <c r="S45" s="431"/>
      <c r="T45" s="431"/>
      <c r="U45" s="431" t="s">
        <v>2461</v>
      </c>
    </row>
    <row r="46" spans="1:21">
      <c r="A46" s="469">
        <v>2025</v>
      </c>
      <c r="B46" s="469"/>
      <c r="C46" s="469"/>
      <c r="D46" s="469" t="s">
        <v>1386</v>
      </c>
      <c r="E46" s="469" t="s">
        <v>2760</v>
      </c>
      <c r="F46" s="469" t="s">
        <v>2759</v>
      </c>
      <c r="G46" s="469" t="s">
        <v>2874</v>
      </c>
      <c r="H46" s="473" t="s">
        <v>2437</v>
      </c>
      <c r="I46" s="402" t="s">
        <v>2427</v>
      </c>
      <c r="J46" s="432" t="s">
        <v>2818</v>
      </c>
      <c r="K46" s="403" t="s">
        <v>2438</v>
      </c>
      <c r="L46" s="431"/>
      <c r="M46" s="431"/>
      <c r="N46" s="431" t="s">
        <v>2454</v>
      </c>
      <c r="O46" s="431"/>
      <c r="P46" s="431"/>
      <c r="Q46" s="431"/>
      <c r="R46" s="431"/>
      <c r="S46" s="431"/>
      <c r="T46" s="431"/>
      <c r="U46" s="348" t="s">
        <v>2736</v>
      </c>
    </row>
    <row r="47" spans="1:21">
      <c r="A47" s="469">
        <v>2025</v>
      </c>
      <c r="B47" s="469"/>
      <c r="C47" s="469"/>
      <c r="D47" s="469" t="s">
        <v>2624</v>
      </c>
      <c r="E47" s="469" t="s">
        <v>2538</v>
      </c>
      <c r="F47" s="469" t="s">
        <v>2397</v>
      </c>
      <c r="G47" s="469" t="s">
        <v>2571</v>
      </c>
      <c r="H47" s="469" t="s">
        <v>2437</v>
      </c>
      <c r="I47" s="423" t="s">
        <v>2427</v>
      </c>
      <c r="J47" s="432" t="s">
        <v>2539</v>
      </c>
      <c r="K47" s="431"/>
      <c r="L47" s="431"/>
      <c r="M47" s="431"/>
      <c r="N47" s="431"/>
      <c r="O47" s="431">
        <v>6771</v>
      </c>
      <c r="P47" s="431">
        <v>390</v>
      </c>
      <c r="Q47" s="431"/>
      <c r="R47" s="431">
        <v>386</v>
      </c>
      <c r="S47" s="431">
        <v>389</v>
      </c>
      <c r="T47" s="431" t="s">
        <v>2539</v>
      </c>
      <c r="U47" s="431" t="s">
        <v>2540</v>
      </c>
    </row>
    <row r="48" spans="1:21">
      <c r="A48" s="469">
        <v>2025</v>
      </c>
      <c r="B48" s="469"/>
      <c r="C48" s="469"/>
      <c r="D48" s="469" t="s">
        <v>2822</v>
      </c>
      <c r="E48" s="469" t="s">
        <v>2762</v>
      </c>
      <c r="F48" s="469" t="s">
        <v>2761</v>
      </c>
      <c r="G48" s="469" t="s">
        <v>2873</v>
      </c>
      <c r="H48" s="473" t="s">
        <v>2437</v>
      </c>
      <c r="I48" s="423" t="s">
        <v>2427</v>
      </c>
      <c r="J48" s="432" t="s">
        <v>2763</v>
      </c>
      <c r="K48" s="433" t="s">
        <v>2438</v>
      </c>
      <c r="L48" s="431"/>
      <c r="M48" s="431"/>
      <c r="N48" s="431" t="s">
        <v>2454</v>
      </c>
      <c r="O48" s="431"/>
      <c r="P48" s="431"/>
      <c r="Q48" s="431"/>
      <c r="R48" s="431"/>
      <c r="S48" s="431"/>
      <c r="T48" s="431"/>
      <c r="U48" s="348" t="s">
        <v>2736</v>
      </c>
    </row>
    <row r="49" spans="1:21">
      <c r="A49" s="633">
        <f>COUNT(A4:A48)</f>
        <v>45</v>
      </c>
      <c r="B49" s="634" t="s">
        <v>2880</v>
      </c>
      <c r="C49" s="397"/>
      <c r="E49" s="397"/>
      <c r="F49" s="397"/>
      <c r="G49" s="397"/>
      <c r="H49" s="397"/>
      <c r="I49" s="397"/>
      <c r="J49" s="397"/>
      <c r="K49" s="397"/>
      <c r="L49" s="397"/>
      <c r="M49" s="397"/>
      <c r="N49" s="397"/>
      <c r="O49" s="397"/>
      <c r="P49" s="397"/>
      <c r="Q49" s="397"/>
      <c r="R49" s="397"/>
      <c r="S49" s="397"/>
      <c r="T49" s="397"/>
      <c r="U49" s="397"/>
    </row>
    <row r="50" spans="1:21">
      <c r="A50" s="397"/>
      <c r="B50" s="397"/>
      <c r="C50" s="397"/>
      <c r="D50" s="397"/>
      <c r="E50" s="397"/>
      <c r="F50" s="397"/>
      <c r="G50" s="397"/>
      <c r="H50" s="397"/>
      <c r="I50" s="397"/>
      <c r="J50" s="397"/>
      <c r="K50" s="397"/>
      <c r="L50" s="397"/>
      <c r="M50" s="397"/>
      <c r="N50" s="397"/>
      <c r="O50" s="397"/>
      <c r="P50" s="397"/>
      <c r="Q50" s="397"/>
      <c r="R50" s="397"/>
      <c r="S50" s="397"/>
      <c r="T50" s="397"/>
      <c r="U50" s="397"/>
    </row>
    <row r="51" spans="1:21">
      <c r="A51" s="397"/>
      <c r="B51" s="397"/>
      <c r="C51" s="397"/>
      <c r="D51" s="397"/>
      <c r="E51" s="397"/>
      <c r="F51" s="397"/>
      <c r="G51" s="397"/>
      <c r="H51" s="397"/>
      <c r="I51" s="397"/>
      <c r="J51" s="397"/>
      <c r="K51" s="397"/>
      <c r="L51" s="397"/>
      <c r="M51" s="397"/>
      <c r="N51" s="397"/>
      <c r="O51" s="397"/>
      <c r="P51" s="397"/>
      <c r="Q51" s="397"/>
      <c r="R51" s="397"/>
      <c r="S51" s="397"/>
      <c r="T51" s="397"/>
      <c r="U51" s="397"/>
    </row>
    <row r="52" spans="1:21">
      <c r="A52" s="15">
        <v>2024</v>
      </c>
      <c r="B52" s="397"/>
      <c r="C52" s="397"/>
      <c r="D52" s="397"/>
      <c r="E52" s="397"/>
      <c r="F52" s="397"/>
      <c r="G52" s="397"/>
      <c r="H52" s="397"/>
      <c r="I52" s="397"/>
      <c r="J52" s="397"/>
      <c r="K52" s="397"/>
      <c r="L52" s="397"/>
      <c r="M52" s="397"/>
      <c r="N52" s="397"/>
      <c r="O52" s="397"/>
      <c r="P52" s="397"/>
      <c r="Q52" s="397"/>
      <c r="R52" s="397"/>
      <c r="S52" s="397"/>
      <c r="T52" s="397"/>
      <c r="U52" s="397"/>
    </row>
    <row r="53" spans="1:21" s="220" customFormat="1" ht="23.25" customHeight="1">
      <c r="A53" s="301">
        <v>2024</v>
      </c>
      <c r="B53" s="378" t="s">
        <v>2401</v>
      </c>
      <c r="C53" s="386"/>
      <c r="D53" s="330" t="s">
        <v>2395</v>
      </c>
      <c r="E53" s="380" t="s">
        <v>2402</v>
      </c>
      <c r="F53" s="330" t="s">
        <v>2403</v>
      </c>
      <c r="G53" s="330" t="s">
        <v>2404</v>
      </c>
      <c r="H53" s="330" t="s">
        <v>8</v>
      </c>
      <c r="I53" s="376" t="s">
        <v>547</v>
      </c>
      <c r="J53" s="379" t="s">
        <v>2405</v>
      </c>
      <c r="K53" s="379"/>
      <c r="L53" s="377" t="s">
        <v>2406</v>
      </c>
      <c r="M53" s="377"/>
    </row>
    <row r="54" spans="1:21" s="220" customFormat="1" ht="25.5" customHeight="1">
      <c r="A54" s="301">
        <v>2024</v>
      </c>
      <c r="B54" s="378" t="s">
        <v>2388</v>
      </c>
      <c r="C54" s="386"/>
      <c r="D54" s="330" t="s">
        <v>992</v>
      </c>
      <c r="E54" s="380" t="s">
        <v>2407</v>
      </c>
      <c r="F54" s="330" t="s">
        <v>2408</v>
      </c>
      <c r="G54" s="330" t="s">
        <v>2409</v>
      </c>
      <c r="H54" s="330" t="s">
        <v>8</v>
      </c>
      <c r="I54" s="330" t="s">
        <v>523</v>
      </c>
      <c r="J54" s="378" t="s">
        <v>2410</v>
      </c>
      <c r="K54" s="379" t="s">
        <v>2411</v>
      </c>
      <c r="L54" s="377" t="s">
        <v>2412</v>
      </c>
      <c r="M54" s="377"/>
    </row>
    <row r="55" spans="1:21" s="220" customFormat="1" ht="17.25" customHeight="1">
      <c r="A55" s="301">
        <v>2024</v>
      </c>
      <c r="B55" s="301" t="s">
        <v>2322</v>
      </c>
      <c r="C55" s="387"/>
      <c r="D55" s="330" t="s">
        <v>2333</v>
      </c>
      <c r="E55" s="328" t="s">
        <v>2334</v>
      </c>
      <c r="F55" s="328" t="s">
        <v>2007</v>
      </c>
      <c r="G55" s="330" t="s">
        <v>2335</v>
      </c>
      <c r="H55" s="301" t="s">
        <v>8</v>
      </c>
      <c r="I55" s="328" t="s">
        <v>523</v>
      </c>
      <c r="J55" s="328" t="s">
        <v>2336</v>
      </c>
      <c r="K55" s="306" t="s">
        <v>2337</v>
      </c>
      <c r="L55" s="239" t="s">
        <v>2338</v>
      </c>
      <c r="M55" s="365"/>
    </row>
    <row r="56" spans="1:21" s="220" customFormat="1" ht="17.25" customHeight="1">
      <c r="A56" s="301">
        <v>2024</v>
      </c>
      <c r="B56" s="301" t="s">
        <v>1823</v>
      </c>
      <c r="C56" s="387" t="s">
        <v>2427</v>
      </c>
      <c r="D56" s="330" t="s">
        <v>2284</v>
      </c>
      <c r="E56" s="328" t="s">
        <v>2285</v>
      </c>
      <c r="F56" s="328" t="s">
        <v>2286</v>
      </c>
      <c r="G56" s="330" t="s">
        <v>2287</v>
      </c>
      <c r="H56" s="362"/>
      <c r="I56" s="222"/>
      <c r="J56" s="328" t="s">
        <v>2288</v>
      </c>
      <c r="K56" s="363"/>
      <c r="L56" s="364"/>
      <c r="M56" s="364"/>
    </row>
    <row r="57" spans="1:21" s="291" customFormat="1" ht="17.25" customHeight="1">
      <c r="A57" s="301">
        <v>2024</v>
      </c>
      <c r="B57" s="301"/>
      <c r="C57" s="387" t="s">
        <v>2427</v>
      </c>
      <c r="D57" s="330" t="s">
        <v>2245</v>
      </c>
      <c r="E57" s="328" t="s">
        <v>2246</v>
      </c>
      <c r="F57" s="328" t="s">
        <v>2247</v>
      </c>
      <c r="G57" s="328" t="s">
        <v>2248</v>
      </c>
      <c r="H57" s="301"/>
      <c r="I57" s="328"/>
      <c r="J57" s="328"/>
      <c r="K57" s="306"/>
      <c r="L57" s="239"/>
      <c r="M57" s="239"/>
    </row>
    <row r="58" spans="1:21" s="291" customFormat="1" ht="17.25" customHeight="1">
      <c r="A58" s="357">
        <v>2024</v>
      </c>
      <c r="B58" s="357"/>
      <c r="C58" s="357"/>
      <c r="D58" s="368" t="s">
        <v>2249</v>
      </c>
      <c r="E58" s="370"/>
      <c r="F58" s="366" t="s">
        <v>2250</v>
      </c>
      <c r="G58" s="367" t="s">
        <v>2251</v>
      </c>
      <c r="H58" s="357"/>
      <c r="I58" s="356"/>
      <c r="J58" s="356"/>
      <c r="K58" s="358"/>
      <c r="L58" s="369"/>
      <c r="M58" s="369"/>
    </row>
    <row r="59" spans="1:21" s="9" customFormat="1" ht="17.25" customHeight="1">
      <c r="A59" s="323">
        <v>2024</v>
      </c>
      <c r="B59" s="329" t="s">
        <v>491</v>
      </c>
      <c r="C59" s="388" t="s">
        <v>2427</v>
      </c>
      <c r="D59" s="329" t="s">
        <v>2231</v>
      </c>
      <c r="E59" s="359" t="s">
        <v>2232</v>
      </c>
      <c r="F59" s="329" t="s">
        <v>2233</v>
      </c>
      <c r="G59" s="331" t="s">
        <v>2239</v>
      </c>
      <c r="H59" s="329" t="s">
        <v>2234</v>
      </c>
      <c r="I59" s="329" t="s">
        <v>40</v>
      </c>
      <c r="J59" s="360" t="s">
        <v>2235</v>
      </c>
      <c r="K59" s="332" t="s">
        <v>22</v>
      </c>
      <c r="L59" s="355"/>
      <c r="M59" s="355"/>
    </row>
    <row r="60" spans="1:21" s="9" customFormat="1" ht="17.25" customHeight="1">
      <c r="A60" s="323">
        <v>2024</v>
      </c>
      <c r="B60" s="329" t="s">
        <v>491</v>
      </c>
      <c r="C60" s="388"/>
      <c r="D60" s="329" t="s">
        <v>2236</v>
      </c>
      <c r="E60" s="331" t="s">
        <v>2237</v>
      </c>
      <c r="F60" s="331" t="s">
        <v>2240</v>
      </c>
      <c r="G60" s="331" t="s">
        <v>2350</v>
      </c>
      <c r="H60" s="329" t="s">
        <v>8</v>
      </c>
      <c r="I60" s="329" t="s">
        <v>22</v>
      </c>
      <c r="J60" s="360" t="s">
        <v>2238</v>
      </c>
      <c r="K60" s="332" t="s">
        <v>2349</v>
      </c>
      <c r="L60" s="355"/>
      <c r="M60" s="355"/>
    </row>
    <row r="61" spans="1:21" s="9" customFormat="1" ht="17.25" customHeight="1">
      <c r="A61" s="632">
        <v>2024</v>
      </c>
      <c r="B61" s="371"/>
      <c r="C61" s="371"/>
      <c r="D61" s="371" t="s">
        <v>2173</v>
      </c>
      <c r="E61" s="372" t="s">
        <v>2252</v>
      </c>
      <c r="F61" s="372" t="s">
        <v>2253</v>
      </c>
      <c r="G61" s="372" t="s">
        <v>2254</v>
      </c>
      <c r="H61" s="371"/>
      <c r="I61" s="371"/>
      <c r="J61" s="383" t="s">
        <v>2255</v>
      </c>
      <c r="K61" s="373"/>
      <c r="L61" s="374"/>
      <c r="M61" s="374"/>
    </row>
    <row r="62" spans="1:21" s="291" customFormat="1" ht="20.25" customHeight="1">
      <c r="A62" s="301">
        <v>2024</v>
      </c>
      <c r="B62" s="301"/>
      <c r="C62" s="387"/>
      <c r="D62" s="330" t="s">
        <v>2220</v>
      </c>
      <c r="E62" s="313" t="s">
        <v>2221</v>
      </c>
      <c r="F62" s="328" t="s">
        <v>2224</v>
      </c>
      <c r="G62" s="301" t="s">
        <v>2222</v>
      </c>
      <c r="H62" s="301"/>
      <c r="I62" s="328"/>
      <c r="J62" s="328"/>
      <c r="K62" s="306"/>
      <c r="L62" s="382" t="s">
        <v>2223</v>
      </c>
      <c r="M62" s="339"/>
    </row>
    <row r="63" spans="1:21" ht="17.25" customHeight="1">
      <c r="A63" s="333">
        <v>2024</v>
      </c>
      <c r="B63" s="333"/>
      <c r="C63" s="333"/>
      <c r="D63" s="337" t="s">
        <v>2173</v>
      </c>
      <c r="E63" s="324"/>
      <c r="F63" s="333" t="s">
        <v>2174</v>
      </c>
      <c r="G63" s="333" t="s">
        <v>2175</v>
      </c>
      <c r="H63" s="333"/>
      <c r="I63" s="335"/>
      <c r="J63" s="331"/>
      <c r="K63" s="340"/>
      <c r="L63" s="350" t="s">
        <v>2176</v>
      </c>
      <c r="M63" s="219"/>
    </row>
    <row r="64" spans="1:21" ht="17.25" customHeight="1">
      <c r="A64" s="333">
        <v>2024</v>
      </c>
      <c r="B64" s="333"/>
      <c r="C64" s="333"/>
      <c r="D64" s="337" t="s">
        <v>2177</v>
      </c>
      <c r="E64" s="324" t="s">
        <v>2178</v>
      </c>
      <c r="F64" s="333" t="s">
        <v>2179</v>
      </c>
      <c r="G64" s="333" t="s">
        <v>2180</v>
      </c>
      <c r="H64" s="333"/>
      <c r="I64" s="335"/>
      <c r="J64" s="331"/>
      <c r="K64" s="340"/>
      <c r="L64" s="384" t="s">
        <v>2181</v>
      </c>
      <c r="M64" s="219"/>
    </row>
    <row r="65" spans="1:13" ht="17.25" customHeight="1">
      <c r="A65" s="333">
        <v>2024</v>
      </c>
      <c r="B65" s="333"/>
      <c r="C65" s="333"/>
      <c r="D65" s="337" t="s">
        <v>2156</v>
      </c>
      <c r="E65" s="349" t="s">
        <v>2157</v>
      </c>
      <c r="F65" s="333" t="s">
        <v>2158</v>
      </c>
      <c r="G65" s="333" t="s">
        <v>2159</v>
      </c>
      <c r="H65" s="346"/>
      <c r="I65" s="345"/>
      <c r="J65" s="348"/>
      <c r="K65" s="347"/>
      <c r="L65" s="219"/>
      <c r="M65" s="219"/>
    </row>
    <row r="66" spans="1:13" ht="17.25" customHeight="1">
      <c r="A66" s="354">
        <v>2024</v>
      </c>
      <c r="B66" s="354" t="s">
        <v>332</v>
      </c>
      <c r="C66" s="354"/>
      <c r="D66" s="352" t="s">
        <v>2264</v>
      </c>
      <c r="E66" s="313" t="s">
        <v>2265</v>
      </c>
      <c r="F66" s="352" t="s">
        <v>2266</v>
      </c>
      <c r="G66" s="352" t="s">
        <v>2267</v>
      </c>
      <c r="H66" s="330" t="s">
        <v>10</v>
      </c>
      <c r="I66" s="351" t="s">
        <v>22</v>
      </c>
      <c r="J66" s="382" t="s">
        <v>2268</v>
      </c>
      <c r="K66" s="354" t="s">
        <v>22</v>
      </c>
      <c r="L66" s="219"/>
      <c r="M66" s="219"/>
    </row>
    <row r="67" spans="1:13" ht="17.25" customHeight="1">
      <c r="A67" s="333">
        <v>2024</v>
      </c>
      <c r="B67" s="333" t="s">
        <v>332</v>
      </c>
      <c r="C67" s="333"/>
      <c r="D67" s="337" t="s">
        <v>2026</v>
      </c>
      <c r="E67" s="331" t="s">
        <v>1973</v>
      </c>
      <c r="F67" s="331" t="s">
        <v>1999</v>
      </c>
      <c r="G67" s="337" t="s">
        <v>2078</v>
      </c>
      <c r="H67" s="333" t="s">
        <v>1920</v>
      </c>
      <c r="I67" s="335" t="s">
        <v>40</v>
      </c>
      <c r="J67" s="331" t="s">
        <v>2050</v>
      </c>
      <c r="K67" s="340" t="s">
        <v>523</v>
      </c>
      <c r="L67" s="219"/>
      <c r="M67" s="219"/>
    </row>
    <row r="68" spans="1:13" ht="17.25" customHeight="1">
      <c r="A68" s="333">
        <v>2024</v>
      </c>
      <c r="B68" s="346"/>
      <c r="C68" s="346"/>
      <c r="D68" s="337" t="s">
        <v>916</v>
      </c>
      <c r="E68" s="331" t="s">
        <v>2027</v>
      </c>
      <c r="F68" s="331" t="s">
        <v>2000</v>
      </c>
      <c r="G68" s="337" t="s">
        <v>2079</v>
      </c>
      <c r="H68" s="346"/>
      <c r="I68" s="345"/>
      <c r="J68" s="382" t="s">
        <v>2051</v>
      </c>
      <c r="K68" s="347"/>
      <c r="L68" s="219"/>
      <c r="M68" s="219"/>
    </row>
    <row r="69" spans="1:13" ht="17.25" customHeight="1">
      <c r="A69" s="333">
        <v>2024</v>
      </c>
      <c r="B69" s="346"/>
      <c r="C69" s="346" t="s">
        <v>2427</v>
      </c>
      <c r="D69" s="337" t="s">
        <v>2029</v>
      </c>
      <c r="E69" s="331" t="s">
        <v>1974</v>
      </c>
      <c r="F69" s="331" t="s">
        <v>2001</v>
      </c>
      <c r="G69" s="337" t="s">
        <v>2080</v>
      </c>
      <c r="H69" s="346"/>
      <c r="I69" s="345"/>
      <c r="J69" s="382" t="s">
        <v>2052</v>
      </c>
      <c r="K69" s="347"/>
      <c r="L69" s="219"/>
      <c r="M69" s="219"/>
    </row>
    <row r="70" spans="1:13" ht="17.25" customHeight="1">
      <c r="A70" s="333">
        <v>2024</v>
      </c>
      <c r="B70" s="346"/>
      <c r="C70" s="346"/>
      <c r="D70" s="337" t="s">
        <v>2028</v>
      </c>
      <c r="E70" s="331" t="s">
        <v>1975</v>
      </c>
      <c r="F70" s="331" t="s">
        <v>2002</v>
      </c>
      <c r="G70" s="337" t="s">
        <v>2081</v>
      </c>
      <c r="H70" s="346"/>
      <c r="I70" s="345"/>
      <c r="J70" s="382" t="s">
        <v>2053</v>
      </c>
      <c r="K70" s="347"/>
      <c r="L70" s="219"/>
      <c r="M70" s="219"/>
    </row>
    <row r="71" spans="1:13" ht="17.25" customHeight="1">
      <c r="A71" s="333">
        <v>2024</v>
      </c>
      <c r="B71" s="346"/>
      <c r="C71" s="346"/>
      <c r="D71" s="337" t="s">
        <v>2030</v>
      </c>
      <c r="E71" s="331" t="s">
        <v>1976</v>
      </c>
      <c r="F71" s="331" t="s">
        <v>2003</v>
      </c>
      <c r="G71" s="337" t="s">
        <v>2082</v>
      </c>
      <c r="H71" s="346"/>
      <c r="I71" s="345"/>
      <c r="J71" s="382" t="s">
        <v>2054</v>
      </c>
      <c r="K71" s="347"/>
      <c r="L71" s="219"/>
      <c r="M71" s="219"/>
    </row>
    <row r="72" spans="1:13" ht="17.25" customHeight="1">
      <c r="A72" s="333">
        <v>2024</v>
      </c>
      <c r="B72" s="351" t="s">
        <v>25</v>
      </c>
      <c r="C72" s="351" t="s">
        <v>2427</v>
      </c>
      <c r="D72" s="337" t="s">
        <v>2031</v>
      </c>
      <c r="E72" s="331" t="s">
        <v>1977</v>
      </c>
      <c r="F72" s="331" t="s">
        <v>2004</v>
      </c>
      <c r="G72" s="337" t="s">
        <v>2083</v>
      </c>
      <c r="H72" s="346"/>
      <c r="I72" s="345"/>
      <c r="J72" s="382" t="s">
        <v>2055</v>
      </c>
      <c r="K72" s="347"/>
      <c r="L72" s="219"/>
      <c r="M72" s="219"/>
    </row>
    <row r="73" spans="1:13" ht="17.25" customHeight="1">
      <c r="A73" s="333">
        <v>2024</v>
      </c>
      <c r="B73" s="346"/>
      <c r="C73" s="346"/>
      <c r="D73" s="337" t="s">
        <v>1684</v>
      </c>
      <c r="E73" s="331" t="s">
        <v>1684</v>
      </c>
      <c r="F73" s="331" t="s">
        <v>2005</v>
      </c>
      <c r="G73" s="337" t="s">
        <v>2084</v>
      </c>
      <c r="H73" s="346"/>
      <c r="I73" s="345"/>
      <c r="J73" s="382" t="s">
        <v>2056</v>
      </c>
      <c r="K73" s="347"/>
      <c r="L73" s="219"/>
      <c r="M73" s="219"/>
    </row>
    <row r="74" spans="1:13" ht="17.25" customHeight="1">
      <c r="A74" s="333">
        <v>2024</v>
      </c>
      <c r="B74" s="346"/>
      <c r="C74" s="346"/>
      <c r="D74" s="337" t="s">
        <v>2032</v>
      </c>
      <c r="E74" s="331" t="s">
        <v>1978</v>
      </c>
      <c r="F74" s="331" t="s">
        <v>2006</v>
      </c>
      <c r="G74" s="337" t="s">
        <v>2085</v>
      </c>
      <c r="H74" s="346"/>
      <c r="I74" s="345"/>
      <c r="J74" s="382" t="s">
        <v>2057</v>
      </c>
      <c r="K74" s="347"/>
      <c r="L74" s="219"/>
      <c r="M74" s="219"/>
    </row>
    <row r="75" spans="1:13" ht="17.25" customHeight="1">
      <c r="A75" s="354">
        <v>2024</v>
      </c>
      <c r="B75" s="351" t="s">
        <v>1507</v>
      </c>
      <c r="C75" s="351" t="s">
        <v>2427</v>
      </c>
      <c r="D75" s="352" t="s">
        <v>2033</v>
      </c>
      <c r="E75" s="328" t="s">
        <v>1979</v>
      </c>
      <c r="F75" s="328" t="s">
        <v>1908</v>
      </c>
      <c r="G75" s="352" t="s">
        <v>2206</v>
      </c>
      <c r="H75" s="330" t="s">
        <v>8</v>
      </c>
      <c r="I75" s="353"/>
      <c r="J75" s="382" t="s">
        <v>2058</v>
      </c>
      <c r="K75" s="343" t="s">
        <v>831</v>
      </c>
      <c r="L75" s="344" t="s">
        <v>1909</v>
      </c>
      <c r="M75" s="318" t="s">
        <v>1910</v>
      </c>
    </row>
    <row r="76" spans="1:13" ht="17.25" customHeight="1">
      <c r="A76" s="333">
        <v>2024</v>
      </c>
      <c r="B76" s="346"/>
      <c r="C76" s="346"/>
      <c r="D76" s="337" t="s">
        <v>2034</v>
      </c>
      <c r="E76" s="331" t="s">
        <v>1980</v>
      </c>
      <c r="F76" s="331" t="s">
        <v>2007</v>
      </c>
      <c r="G76" s="337" t="s">
        <v>2086</v>
      </c>
      <c r="H76" s="346"/>
      <c r="I76" s="345"/>
      <c r="J76" s="382" t="s">
        <v>2059</v>
      </c>
      <c r="K76" s="347"/>
      <c r="L76" s="219"/>
      <c r="M76" s="219"/>
    </row>
    <row r="77" spans="1:13" ht="17.25" customHeight="1">
      <c r="A77" s="333">
        <v>2024</v>
      </c>
      <c r="B77" s="333" t="s">
        <v>300</v>
      </c>
      <c r="C77" s="333"/>
      <c r="D77" s="337" t="s">
        <v>2036</v>
      </c>
      <c r="E77" s="331" t="s">
        <v>1981</v>
      </c>
      <c r="F77" s="331" t="s">
        <v>2008</v>
      </c>
      <c r="G77" s="337" t="s">
        <v>2082</v>
      </c>
      <c r="H77" s="346"/>
      <c r="I77" s="345"/>
      <c r="J77" s="382" t="s">
        <v>2060</v>
      </c>
      <c r="K77" s="347"/>
      <c r="L77" s="219"/>
      <c r="M77" s="219"/>
    </row>
    <row r="78" spans="1:13" ht="17.25" customHeight="1">
      <c r="A78" s="333">
        <v>2024</v>
      </c>
      <c r="B78" s="346"/>
      <c r="C78" s="346"/>
      <c r="D78" s="337" t="s">
        <v>2035</v>
      </c>
      <c r="E78" s="331" t="s">
        <v>1982</v>
      </c>
      <c r="F78" s="331" t="s">
        <v>2009</v>
      </c>
      <c r="G78" s="337" t="s">
        <v>2087</v>
      </c>
      <c r="H78" s="346"/>
      <c r="I78" s="345"/>
      <c r="J78" s="331" t="s">
        <v>2061</v>
      </c>
      <c r="K78" s="347"/>
      <c r="L78" s="219"/>
      <c r="M78" s="219"/>
    </row>
    <row r="79" spans="1:13" ht="17.25" customHeight="1">
      <c r="A79" s="333">
        <v>2024</v>
      </c>
      <c r="B79" s="346"/>
      <c r="C79" s="346"/>
      <c r="D79" s="337" t="s">
        <v>966</v>
      </c>
      <c r="E79" s="331" t="s">
        <v>1983</v>
      </c>
      <c r="F79" s="331" t="s">
        <v>2010</v>
      </c>
      <c r="G79" s="337" t="s">
        <v>2088</v>
      </c>
      <c r="H79" s="346"/>
      <c r="I79" s="345"/>
      <c r="J79" s="331" t="s">
        <v>2062</v>
      </c>
      <c r="K79" s="347"/>
      <c r="L79" s="219"/>
      <c r="M79" s="219"/>
    </row>
    <row r="80" spans="1:13" ht="17.25" customHeight="1">
      <c r="A80" s="333">
        <v>2024</v>
      </c>
      <c r="B80" s="346"/>
      <c r="C80" s="346"/>
      <c r="D80" s="337" t="s">
        <v>2037</v>
      </c>
      <c r="E80" s="331" t="s">
        <v>1984</v>
      </c>
      <c r="F80" s="331" t="s">
        <v>2011</v>
      </c>
      <c r="G80" s="337" t="s">
        <v>2089</v>
      </c>
      <c r="H80" s="346"/>
      <c r="I80" s="345"/>
      <c r="J80" s="331" t="s">
        <v>2063</v>
      </c>
      <c r="K80" s="347"/>
      <c r="L80" s="219"/>
      <c r="M80" s="219"/>
    </row>
    <row r="81" spans="1:13" ht="17.25" customHeight="1">
      <c r="A81" s="333">
        <v>2024</v>
      </c>
      <c r="B81" s="346"/>
      <c r="C81" s="346"/>
      <c r="D81" s="337" t="s">
        <v>975</v>
      </c>
      <c r="E81" s="331" t="s">
        <v>1985</v>
      </c>
      <c r="F81" s="331" t="s">
        <v>2012</v>
      </c>
      <c r="G81" s="337" t="s">
        <v>2090</v>
      </c>
      <c r="H81" s="346"/>
      <c r="I81" s="345"/>
      <c r="J81" s="331" t="s">
        <v>2064</v>
      </c>
      <c r="K81" s="347"/>
      <c r="L81" s="219"/>
      <c r="M81" s="219"/>
    </row>
    <row r="82" spans="1:13" ht="17.25" customHeight="1">
      <c r="A82" s="333">
        <v>2024</v>
      </c>
      <c r="B82" s="346"/>
      <c r="C82" s="346"/>
      <c r="D82" s="337" t="s">
        <v>2038</v>
      </c>
      <c r="E82" s="331" t="s">
        <v>1986</v>
      </c>
      <c r="F82" s="331" t="s">
        <v>2013</v>
      </c>
      <c r="G82" s="337" t="s">
        <v>2091</v>
      </c>
      <c r="H82" s="346"/>
      <c r="I82" s="345"/>
      <c r="J82" s="331" t="s">
        <v>2065</v>
      </c>
      <c r="K82" s="347"/>
      <c r="L82" s="219"/>
      <c r="M82" s="219"/>
    </row>
    <row r="83" spans="1:13" ht="17.25" customHeight="1">
      <c r="A83" s="333">
        <v>2024</v>
      </c>
      <c r="B83" s="346"/>
      <c r="C83" s="346"/>
      <c r="D83" s="337" t="s">
        <v>2039</v>
      </c>
      <c r="E83" s="331" t="s">
        <v>1987</v>
      </c>
      <c r="F83" s="331" t="s">
        <v>2014</v>
      </c>
      <c r="G83" s="337" t="s">
        <v>2092</v>
      </c>
      <c r="H83" s="346"/>
      <c r="I83" s="345"/>
      <c r="J83" s="331" t="s">
        <v>2066</v>
      </c>
      <c r="K83" s="347"/>
      <c r="L83" s="219"/>
      <c r="M83" s="219"/>
    </row>
    <row r="84" spans="1:13" ht="17.25" customHeight="1">
      <c r="A84" s="333">
        <v>2024</v>
      </c>
      <c r="B84" s="346"/>
      <c r="C84" s="346" t="s">
        <v>2427</v>
      </c>
      <c r="D84" s="337" t="s">
        <v>2040</v>
      </c>
      <c r="E84" s="331" t="s">
        <v>1988</v>
      </c>
      <c r="F84" s="331" t="s">
        <v>2015</v>
      </c>
      <c r="G84" s="337" t="s">
        <v>2093</v>
      </c>
      <c r="H84" s="330" t="s">
        <v>8</v>
      </c>
      <c r="I84" s="328" t="s">
        <v>40</v>
      </c>
      <c r="J84" s="331" t="s">
        <v>2067</v>
      </c>
      <c r="K84" s="347"/>
      <c r="L84" s="219"/>
      <c r="M84" s="219"/>
    </row>
    <row r="85" spans="1:13" ht="17.25" customHeight="1">
      <c r="A85" s="354">
        <v>2024</v>
      </c>
      <c r="B85" s="361"/>
      <c r="C85" s="361" t="s">
        <v>2427</v>
      </c>
      <c r="D85" s="352" t="s">
        <v>2293</v>
      </c>
      <c r="E85" s="328" t="s">
        <v>2294</v>
      </c>
      <c r="F85" s="328" t="s">
        <v>2295</v>
      </c>
      <c r="G85" s="352" t="s">
        <v>2296</v>
      </c>
      <c r="H85" s="330" t="s">
        <v>8</v>
      </c>
      <c r="I85" s="328" t="s">
        <v>435</v>
      </c>
      <c r="J85" s="313" t="s">
        <v>2423</v>
      </c>
      <c r="K85" s="347"/>
      <c r="L85" s="219"/>
      <c r="M85" s="219"/>
    </row>
    <row r="86" spans="1:13" ht="17.25" customHeight="1">
      <c r="A86" s="333">
        <v>2024</v>
      </c>
      <c r="B86" s="346"/>
      <c r="C86" s="346"/>
      <c r="D86" s="337" t="s">
        <v>2041</v>
      </c>
      <c r="E86" s="331" t="s">
        <v>1989</v>
      </c>
      <c r="F86" s="331" t="s">
        <v>2016</v>
      </c>
      <c r="G86" s="337" t="s">
        <v>2094</v>
      </c>
      <c r="H86" s="346"/>
      <c r="I86" s="345"/>
      <c r="J86" s="382" t="s">
        <v>2068</v>
      </c>
      <c r="K86" s="347"/>
      <c r="L86" s="219"/>
      <c r="M86" s="219"/>
    </row>
    <row r="87" spans="1:13" ht="17.25" customHeight="1">
      <c r="A87" s="333">
        <v>2024</v>
      </c>
      <c r="B87" s="346"/>
      <c r="C87" s="346"/>
      <c r="D87" s="337" t="s">
        <v>2042</v>
      </c>
      <c r="E87" s="331" t="s">
        <v>1990</v>
      </c>
      <c r="F87" s="331" t="s">
        <v>2017</v>
      </c>
      <c r="G87" s="337" t="s">
        <v>2095</v>
      </c>
      <c r="H87" s="346"/>
      <c r="I87" s="345"/>
      <c r="J87" s="331" t="s">
        <v>2069</v>
      </c>
      <c r="K87" s="347"/>
      <c r="L87" s="219"/>
      <c r="M87" s="219"/>
    </row>
    <row r="88" spans="1:13" ht="17.25" customHeight="1">
      <c r="A88" s="333">
        <v>2024</v>
      </c>
      <c r="B88" s="346"/>
      <c r="C88" s="346"/>
      <c r="D88" s="337" t="s">
        <v>2043</v>
      </c>
      <c r="E88" s="331" t="s">
        <v>1991</v>
      </c>
      <c r="F88" s="331" t="s">
        <v>2018</v>
      </c>
      <c r="G88" s="337" t="s">
        <v>2096</v>
      </c>
      <c r="H88" s="346"/>
      <c r="I88" s="345"/>
      <c r="J88" s="382" t="s">
        <v>2070</v>
      </c>
      <c r="K88" s="347"/>
      <c r="L88" s="219"/>
      <c r="M88" s="219"/>
    </row>
    <row r="89" spans="1:13" ht="17.25" customHeight="1">
      <c r="A89" s="333">
        <v>2024</v>
      </c>
      <c r="B89" s="346"/>
      <c r="C89" s="346"/>
      <c r="D89" s="337" t="s">
        <v>2045</v>
      </c>
      <c r="E89" s="331" t="s">
        <v>1992</v>
      </c>
      <c r="F89" s="331" t="s">
        <v>2019</v>
      </c>
      <c r="G89" s="337" t="s">
        <v>2097</v>
      </c>
      <c r="H89" s="346"/>
      <c r="I89" s="345"/>
      <c r="J89" s="331" t="s">
        <v>2071</v>
      </c>
      <c r="K89" s="347"/>
      <c r="L89" s="219"/>
      <c r="M89" s="219"/>
    </row>
    <row r="90" spans="1:13" ht="17.25" customHeight="1">
      <c r="A90" s="333">
        <v>2024</v>
      </c>
      <c r="B90" s="346"/>
      <c r="C90" s="346"/>
      <c r="D90" s="337" t="s">
        <v>2044</v>
      </c>
      <c r="E90" s="331" t="s">
        <v>1993</v>
      </c>
      <c r="F90" s="331" t="s">
        <v>2020</v>
      </c>
      <c r="G90" s="337" t="s">
        <v>2098</v>
      </c>
      <c r="H90" s="346"/>
      <c r="I90" s="345"/>
      <c r="J90" s="331" t="s">
        <v>2072</v>
      </c>
      <c r="K90" s="347"/>
      <c r="L90" s="219"/>
      <c r="M90" s="219"/>
    </row>
    <row r="91" spans="1:13" ht="17.25" customHeight="1">
      <c r="A91" s="354">
        <v>2024</v>
      </c>
      <c r="B91" s="351" t="s">
        <v>1507</v>
      </c>
      <c r="C91" s="351" t="s">
        <v>2427</v>
      </c>
      <c r="D91" s="352" t="s">
        <v>2046</v>
      </c>
      <c r="E91" s="328" t="s">
        <v>1994</v>
      </c>
      <c r="F91" s="328" t="s">
        <v>2021</v>
      </c>
      <c r="G91" s="352" t="s">
        <v>2203</v>
      </c>
      <c r="H91" s="330" t="s">
        <v>8</v>
      </c>
      <c r="I91" s="353"/>
      <c r="J91" s="328" t="s">
        <v>2073</v>
      </c>
      <c r="K91" s="307" t="s">
        <v>1031</v>
      </c>
      <c r="L91" s="344" t="s">
        <v>2204</v>
      </c>
      <c r="M91" s="318" t="s">
        <v>2205</v>
      </c>
    </row>
    <row r="92" spans="1:13" ht="17.25" customHeight="1">
      <c r="A92" s="333">
        <v>2024</v>
      </c>
      <c r="B92" s="346"/>
      <c r="C92" s="346"/>
      <c r="D92" s="337" t="s">
        <v>2047</v>
      </c>
      <c r="E92" s="331" t="s">
        <v>1995</v>
      </c>
      <c r="F92" s="331" t="s">
        <v>2022</v>
      </c>
      <c r="G92" s="337" t="s">
        <v>2099</v>
      </c>
      <c r="H92" s="346"/>
      <c r="I92" s="345"/>
      <c r="J92" s="331" t="s">
        <v>2074</v>
      </c>
      <c r="K92" s="347"/>
      <c r="L92" s="219"/>
      <c r="M92" s="219"/>
    </row>
    <row r="93" spans="1:13" ht="17.25" customHeight="1">
      <c r="A93" s="333">
        <v>2024</v>
      </c>
      <c r="B93" s="346"/>
      <c r="C93" s="346"/>
      <c r="D93" s="337" t="s">
        <v>2048</v>
      </c>
      <c r="E93" s="331" t="s">
        <v>1996</v>
      </c>
      <c r="F93" s="331" t="s">
        <v>2023</v>
      </c>
      <c r="G93" s="337" t="s">
        <v>2100</v>
      </c>
      <c r="H93" s="346"/>
      <c r="I93" s="345"/>
      <c r="J93" s="331" t="s">
        <v>2075</v>
      </c>
      <c r="K93" s="347"/>
      <c r="L93" s="219"/>
      <c r="M93" s="219"/>
    </row>
    <row r="94" spans="1:13" ht="17.25" customHeight="1">
      <c r="A94" s="333">
        <v>2024</v>
      </c>
      <c r="B94" s="346"/>
      <c r="C94" s="346"/>
      <c r="D94" s="337" t="s">
        <v>2049</v>
      </c>
      <c r="E94" s="331" t="s">
        <v>1997</v>
      </c>
      <c r="F94" s="331" t="s">
        <v>2024</v>
      </c>
      <c r="G94" s="337" t="s">
        <v>2101</v>
      </c>
      <c r="H94" s="346"/>
      <c r="I94" s="345"/>
      <c r="J94" s="331" t="s">
        <v>2076</v>
      </c>
      <c r="K94" s="347"/>
      <c r="L94" s="219"/>
      <c r="M94" s="219"/>
    </row>
    <row r="95" spans="1:13" ht="17.25" customHeight="1">
      <c r="A95" s="333">
        <v>2024</v>
      </c>
      <c r="B95" s="346"/>
      <c r="C95" s="346"/>
      <c r="D95" s="337" t="s">
        <v>2049</v>
      </c>
      <c r="E95" s="331" t="s">
        <v>1998</v>
      </c>
      <c r="F95" s="331" t="s">
        <v>2025</v>
      </c>
      <c r="G95" s="337" t="s">
        <v>2094</v>
      </c>
      <c r="H95" s="346"/>
      <c r="I95" s="345"/>
      <c r="J95" s="331" t="s">
        <v>2077</v>
      </c>
      <c r="K95" s="347"/>
      <c r="L95" s="219"/>
      <c r="M95" s="219"/>
    </row>
    <row r="96" spans="1:13" ht="17.25" customHeight="1">
      <c r="A96" s="333">
        <v>2024</v>
      </c>
      <c r="B96" s="346"/>
      <c r="C96" s="346"/>
      <c r="D96" s="337" t="s">
        <v>2105</v>
      </c>
      <c r="E96" s="335" t="s">
        <v>2105</v>
      </c>
      <c r="F96" s="335" t="s">
        <v>2110</v>
      </c>
      <c r="G96" s="337" t="s">
        <v>2119</v>
      </c>
      <c r="H96" s="346"/>
      <c r="I96" s="345"/>
      <c r="J96" s="331" t="s">
        <v>2114</v>
      </c>
      <c r="K96" s="347"/>
      <c r="L96" s="219"/>
      <c r="M96" s="219"/>
    </row>
    <row r="97" spans="1:13" ht="17.25" customHeight="1">
      <c r="A97" s="333">
        <v>2024</v>
      </c>
      <c r="B97" s="351" t="s">
        <v>1593</v>
      </c>
      <c r="C97" s="351"/>
      <c r="D97" s="337" t="s">
        <v>2106</v>
      </c>
      <c r="E97" s="335" t="s">
        <v>2102</v>
      </c>
      <c r="F97" s="335" t="s">
        <v>2111</v>
      </c>
      <c r="G97" s="337" t="s">
        <v>2119</v>
      </c>
      <c r="H97" s="346"/>
      <c r="I97" s="345"/>
      <c r="J97" s="331" t="s">
        <v>2115</v>
      </c>
      <c r="K97" s="347"/>
      <c r="L97" s="219"/>
      <c r="M97" s="219"/>
    </row>
    <row r="98" spans="1:13" ht="17.25" customHeight="1">
      <c r="A98" s="333">
        <v>2024</v>
      </c>
      <c r="B98" s="346"/>
      <c r="C98" s="346"/>
      <c r="D98" s="337" t="s">
        <v>2108</v>
      </c>
      <c r="E98" s="335" t="s">
        <v>2103</v>
      </c>
      <c r="F98" s="335" t="s">
        <v>2112</v>
      </c>
      <c r="G98" s="337" t="s">
        <v>2120</v>
      </c>
      <c r="H98" s="346"/>
      <c r="I98" s="345"/>
      <c r="J98" s="331" t="s">
        <v>2116</v>
      </c>
      <c r="K98" s="347"/>
      <c r="L98" s="219"/>
      <c r="M98" s="219"/>
    </row>
    <row r="99" spans="1:13" ht="17.25" customHeight="1">
      <c r="A99" s="333">
        <v>2024</v>
      </c>
      <c r="B99" s="346"/>
      <c r="C99" s="346"/>
      <c r="D99" s="337" t="s">
        <v>2107</v>
      </c>
      <c r="E99" s="335" t="s">
        <v>1756</v>
      </c>
      <c r="F99" s="335" t="s">
        <v>1768</v>
      </c>
      <c r="G99" s="337" t="s">
        <v>2121</v>
      </c>
      <c r="H99" s="346"/>
      <c r="I99" s="345"/>
      <c r="J99" s="331" t="s">
        <v>2117</v>
      </c>
      <c r="K99" s="347"/>
      <c r="L99" s="219"/>
      <c r="M99" s="219"/>
    </row>
    <row r="100" spans="1:13" ht="17.25" customHeight="1">
      <c r="A100" s="333">
        <v>2024</v>
      </c>
      <c r="B100" s="346"/>
      <c r="C100" s="346"/>
      <c r="D100" s="337" t="s">
        <v>2109</v>
      </c>
      <c r="E100" s="335" t="s">
        <v>2104</v>
      </c>
      <c r="F100" s="335" t="s">
        <v>2113</v>
      </c>
      <c r="G100" s="337" t="s">
        <v>2122</v>
      </c>
      <c r="H100" s="346"/>
      <c r="I100" s="345"/>
      <c r="J100" s="331" t="s">
        <v>2118</v>
      </c>
      <c r="K100" s="347"/>
      <c r="L100" s="219"/>
      <c r="M100" s="219"/>
    </row>
    <row r="101" spans="1:13" ht="17.25" customHeight="1">
      <c r="A101" s="239">
        <v>2024</v>
      </c>
      <c r="B101" s="239"/>
      <c r="C101" s="389"/>
      <c r="D101" s="239" t="s">
        <v>1953</v>
      </c>
      <c r="E101" s="375" t="s">
        <v>1953</v>
      </c>
      <c r="F101" s="330" t="s">
        <v>1954</v>
      </c>
      <c r="G101" s="330" t="s">
        <v>2297</v>
      </c>
      <c r="H101" s="271" t="s">
        <v>1538</v>
      </c>
      <c r="I101" s="271" t="s">
        <v>22</v>
      </c>
      <c r="J101" s="330" t="s">
        <v>2298</v>
      </c>
      <c r="K101" s="307" t="s">
        <v>1031</v>
      </c>
      <c r="L101" s="364"/>
      <c r="M101" s="307" t="s">
        <v>1955</v>
      </c>
    </row>
    <row r="102" spans="1:13" ht="17.25" customHeight="1">
      <c r="A102" s="239">
        <v>2024</v>
      </c>
      <c r="B102" s="239"/>
      <c r="C102" s="389"/>
      <c r="D102" s="239" t="s">
        <v>1953</v>
      </c>
      <c r="E102" s="381" t="s">
        <v>1953</v>
      </c>
      <c r="F102" s="330" t="s">
        <v>1956</v>
      </c>
      <c r="G102" s="330" t="s">
        <v>2299</v>
      </c>
      <c r="H102" s="330" t="s">
        <v>1957</v>
      </c>
      <c r="I102" s="271" t="s">
        <v>22</v>
      </c>
      <c r="J102" s="330" t="s">
        <v>2300</v>
      </c>
      <c r="K102" s="307" t="s">
        <v>40</v>
      </c>
      <c r="L102" s="364"/>
      <c r="M102" s="307" t="s">
        <v>1955</v>
      </c>
    </row>
    <row r="103" spans="1:13" ht="17.25" customHeight="1">
      <c r="A103" s="239">
        <v>2024</v>
      </c>
      <c r="B103" s="239" t="s">
        <v>2351</v>
      </c>
      <c r="C103" s="389"/>
      <c r="D103" s="239" t="s">
        <v>1953</v>
      </c>
      <c r="E103" s="381" t="s">
        <v>2301</v>
      </c>
      <c r="F103" s="330" t="s">
        <v>1958</v>
      </c>
      <c r="G103" s="330" t="s">
        <v>2302</v>
      </c>
      <c r="H103" s="330" t="s">
        <v>1957</v>
      </c>
      <c r="I103" s="271" t="s">
        <v>22</v>
      </c>
      <c r="J103" s="330" t="s">
        <v>2303</v>
      </c>
      <c r="K103" s="307" t="s">
        <v>40</v>
      </c>
      <c r="L103" s="364"/>
      <c r="M103" s="307" t="s">
        <v>1955</v>
      </c>
    </row>
    <row r="104" spans="1:13" ht="17.25" customHeight="1">
      <c r="A104" s="482">
        <v>2024</v>
      </c>
      <c r="B104" s="482" t="s">
        <v>2351</v>
      </c>
      <c r="C104" s="482" t="s">
        <v>2427</v>
      </c>
      <c r="D104" s="482" t="s">
        <v>2304</v>
      </c>
      <c r="E104" s="483" t="s">
        <v>2305</v>
      </c>
      <c r="F104" s="484" t="s">
        <v>2306</v>
      </c>
      <c r="G104" s="484" t="s">
        <v>2307</v>
      </c>
      <c r="H104" s="484" t="s">
        <v>1957</v>
      </c>
      <c r="I104" s="485" t="s">
        <v>22</v>
      </c>
      <c r="J104" s="484" t="s">
        <v>2308</v>
      </c>
      <c r="K104" s="487" t="s">
        <v>40</v>
      </c>
      <c r="L104" s="488"/>
      <c r="M104" s="487" t="s">
        <v>1955</v>
      </c>
    </row>
    <row r="105" spans="1:13" ht="17.25" customHeight="1">
      <c r="A105" s="633">
        <f>COUNT(A53:A104)</f>
        <v>52</v>
      </c>
      <c r="B105" s="634" t="s">
        <v>2880</v>
      </c>
      <c r="C105" s="489"/>
      <c r="D105" s="489"/>
      <c r="E105" s="490"/>
      <c r="F105" s="491"/>
      <c r="G105" s="491"/>
      <c r="H105" s="491"/>
      <c r="I105" s="492"/>
      <c r="J105" s="491"/>
      <c r="K105" s="366"/>
      <c r="L105" s="493"/>
      <c r="M105" s="366"/>
    </row>
    <row r="106" spans="1:13" ht="17.25" customHeight="1">
      <c r="A106" s="489"/>
      <c r="B106" s="489"/>
      <c r="C106" s="489"/>
      <c r="D106" s="489"/>
      <c r="E106" s="490"/>
      <c r="F106" s="491"/>
      <c r="G106" s="491"/>
      <c r="H106" s="491"/>
      <c r="I106" s="492"/>
      <c r="J106" s="491"/>
      <c r="K106" s="366"/>
      <c r="L106" s="493"/>
      <c r="M106" s="366"/>
    </row>
    <row r="107" spans="1:13" ht="17.25" customHeight="1">
      <c r="A107" s="494">
        <v>2023</v>
      </c>
      <c r="B107" s="489"/>
      <c r="C107" s="489"/>
      <c r="D107" s="489"/>
      <c r="E107" s="490"/>
      <c r="F107" s="491"/>
      <c r="G107" s="491"/>
      <c r="H107" s="491"/>
      <c r="I107" s="492"/>
      <c r="J107" s="491"/>
      <c r="K107" s="366"/>
      <c r="L107" s="493"/>
      <c r="M107" s="366"/>
    </row>
    <row r="108" spans="1:13" ht="18.95" customHeight="1">
      <c r="A108" s="525">
        <v>2023</v>
      </c>
      <c r="B108" s="503" t="s">
        <v>2388</v>
      </c>
      <c r="C108" s="503" t="s">
        <v>2427</v>
      </c>
      <c r="D108" s="503" t="s">
        <v>2389</v>
      </c>
      <c r="E108" s="503" t="s">
        <v>2390</v>
      </c>
      <c r="F108" s="502" t="s">
        <v>2391</v>
      </c>
      <c r="G108" s="502" t="s">
        <v>2392</v>
      </c>
      <c r="H108" s="502" t="s">
        <v>8</v>
      </c>
      <c r="I108" s="503" t="s">
        <v>547</v>
      </c>
      <c r="J108" s="502" t="s">
        <v>2393</v>
      </c>
      <c r="K108" s="503"/>
      <c r="L108" s="503" t="s">
        <v>2394</v>
      </c>
      <c r="M108" s="503"/>
    </row>
    <row r="109" spans="1:13" ht="17.25" customHeight="1">
      <c r="A109" s="525">
        <v>2023</v>
      </c>
      <c r="B109" s="503" t="s">
        <v>2388</v>
      </c>
      <c r="C109" s="503"/>
      <c r="D109" s="503" t="s">
        <v>2395</v>
      </c>
      <c r="E109" s="503" t="s">
        <v>2396</v>
      </c>
      <c r="F109" s="502" t="s">
        <v>2397</v>
      </c>
      <c r="G109" s="502" t="s">
        <v>2398</v>
      </c>
      <c r="H109" s="502" t="s">
        <v>8</v>
      </c>
      <c r="I109" s="503" t="s">
        <v>547</v>
      </c>
      <c r="J109" s="502" t="s">
        <v>2399</v>
      </c>
      <c r="K109" s="503"/>
      <c r="L109" s="503" t="s">
        <v>2400</v>
      </c>
      <c r="M109" s="503"/>
    </row>
    <row r="110" spans="1:13" ht="17.25" customHeight="1">
      <c r="A110" s="521">
        <v>2023</v>
      </c>
      <c r="B110" s="504" t="s">
        <v>490</v>
      </c>
      <c r="C110" s="504"/>
      <c r="D110" s="504" t="s">
        <v>871</v>
      </c>
      <c r="E110" s="504" t="s">
        <v>1874</v>
      </c>
      <c r="F110" s="504" t="s">
        <v>1875</v>
      </c>
      <c r="G110" s="504" t="s">
        <v>1878</v>
      </c>
      <c r="H110" s="504" t="s">
        <v>1876</v>
      </c>
      <c r="I110" s="504"/>
      <c r="J110" s="505" t="s">
        <v>1877</v>
      </c>
      <c r="K110" s="506"/>
      <c r="L110" s="509"/>
      <c r="M110" s="509"/>
    </row>
    <row r="111" spans="1:13" ht="17.25" customHeight="1">
      <c r="A111" s="522">
        <v>2023</v>
      </c>
      <c r="B111" s="502"/>
      <c r="C111" s="503" t="s">
        <v>2427</v>
      </c>
      <c r="D111" s="502" t="s">
        <v>1896</v>
      </c>
      <c r="E111" s="502" t="s">
        <v>1897</v>
      </c>
      <c r="F111" s="502" t="s">
        <v>1898</v>
      </c>
      <c r="G111" s="508" t="s">
        <v>1899</v>
      </c>
      <c r="H111" s="507"/>
      <c r="I111" s="507"/>
      <c r="J111" s="508" t="s">
        <v>1900</v>
      </c>
      <c r="K111" s="502" t="s">
        <v>1031</v>
      </c>
      <c r="L111" s="526"/>
      <c r="M111" s="526"/>
    </row>
    <row r="112" spans="1:13" ht="17.25" customHeight="1">
      <c r="A112" s="522">
        <v>2023</v>
      </c>
      <c r="B112" s="502"/>
      <c r="C112" s="503" t="s">
        <v>2427</v>
      </c>
      <c r="D112" s="502" t="s">
        <v>1901</v>
      </c>
      <c r="E112" s="502" t="s">
        <v>1902</v>
      </c>
      <c r="F112" s="502" t="s">
        <v>1903</v>
      </c>
      <c r="G112" s="508" t="s">
        <v>1904</v>
      </c>
      <c r="H112" s="507"/>
      <c r="I112" s="507"/>
      <c r="J112" s="502" t="s">
        <v>1905</v>
      </c>
      <c r="K112" s="502" t="s">
        <v>1031</v>
      </c>
      <c r="L112" s="526"/>
      <c r="M112" s="527" t="s">
        <v>1575</v>
      </c>
    </row>
    <row r="113" spans="1:13" ht="17.25" customHeight="1">
      <c r="A113" s="521">
        <v>2023</v>
      </c>
      <c r="B113" s="504" t="s">
        <v>1533</v>
      </c>
      <c r="C113" s="504"/>
      <c r="D113" s="504" t="s">
        <v>496</v>
      </c>
      <c r="E113" s="504" t="s">
        <v>1834</v>
      </c>
      <c r="F113" s="504" t="s">
        <v>1835</v>
      </c>
      <c r="G113" s="504" t="s">
        <v>1836</v>
      </c>
      <c r="H113" s="504" t="s">
        <v>8</v>
      </c>
      <c r="I113" s="504" t="s">
        <v>22</v>
      </c>
      <c r="J113" s="505" t="s">
        <v>1837</v>
      </c>
      <c r="K113" s="506" t="s">
        <v>1031</v>
      </c>
      <c r="L113" s="509"/>
      <c r="M113" s="510" t="s">
        <v>1838</v>
      </c>
    </row>
    <row r="114" spans="1:13" ht="17.25" customHeight="1">
      <c r="A114" s="528">
        <v>2023</v>
      </c>
      <c r="B114" s="511"/>
      <c r="C114" s="511"/>
      <c r="D114" s="512" t="s">
        <v>1013</v>
      </c>
      <c r="E114" s="512" t="s">
        <v>1816</v>
      </c>
      <c r="F114" s="512" t="s">
        <v>1817</v>
      </c>
      <c r="G114" s="512" t="s">
        <v>1818</v>
      </c>
      <c r="H114" s="512" t="s">
        <v>1538</v>
      </c>
      <c r="I114" s="512" t="s">
        <v>22</v>
      </c>
      <c r="J114" s="512" t="s">
        <v>2424</v>
      </c>
      <c r="K114" s="513" t="s">
        <v>1557</v>
      </c>
      <c r="L114" s="529"/>
      <c r="M114" s="529"/>
    </row>
    <row r="115" spans="1:13" ht="17.25" customHeight="1">
      <c r="A115" s="528">
        <v>2023</v>
      </c>
      <c r="B115" s="512" t="s">
        <v>2360</v>
      </c>
      <c r="C115" s="512"/>
      <c r="D115" s="512" t="s">
        <v>2361</v>
      </c>
      <c r="E115" s="512" t="s">
        <v>2362</v>
      </c>
      <c r="F115" s="512" t="s">
        <v>2363</v>
      </c>
      <c r="G115" s="512" t="s">
        <v>2364</v>
      </c>
      <c r="H115" s="512" t="s">
        <v>10</v>
      </c>
      <c r="I115" s="512" t="s">
        <v>22</v>
      </c>
      <c r="J115" s="514" t="s">
        <v>2425</v>
      </c>
      <c r="K115" s="513" t="s">
        <v>1031</v>
      </c>
      <c r="L115" s="529"/>
      <c r="M115" s="510" t="s">
        <v>2365</v>
      </c>
    </row>
    <row r="116" spans="1:13" ht="17.25" customHeight="1">
      <c r="A116" s="528">
        <v>2023</v>
      </c>
      <c r="B116" s="512" t="s">
        <v>2360</v>
      </c>
      <c r="C116" s="512"/>
      <c r="D116" s="512" t="s">
        <v>2366</v>
      </c>
      <c r="E116" s="512" t="s">
        <v>2367</v>
      </c>
      <c r="F116" s="512" t="s">
        <v>2368</v>
      </c>
      <c r="G116" s="512" t="s">
        <v>2364</v>
      </c>
      <c r="H116" s="512" t="s">
        <v>10</v>
      </c>
      <c r="I116" s="512" t="s">
        <v>22</v>
      </c>
      <c r="J116" s="512" t="s">
        <v>2369</v>
      </c>
      <c r="K116" s="513" t="s">
        <v>1031</v>
      </c>
      <c r="L116" s="529"/>
      <c r="M116" s="510" t="s">
        <v>2365</v>
      </c>
    </row>
    <row r="117" spans="1:13" ht="17.25" customHeight="1">
      <c r="A117" s="525">
        <v>2023</v>
      </c>
      <c r="B117" s="504" t="s">
        <v>2360</v>
      </c>
      <c r="C117" s="504"/>
      <c r="D117" s="504" t="s">
        <v>1792</v>
      </c>
      <c r="E117" s="502" t="s">
        <v>2370</v>
      </c>
      <c r="F117" s="504" t="s">
        <v>1815</v>
      </c>
      <c r="G117" s="502" t="s">
        <v>1787</v>
      </c>
      <c r="H117" s="504" t="s">
        <v>10</v>
      </c>
      <c r="I117" s="504" t="s">
        <v>22</v>
      </c>
      <c r="J117" s="502" t="s">
        <v>1812</v>
      </c>
      <c r="K117" s="506" t="s">
        <v>1031</v>
      </c>
      <c r="L117" s="529"/>
      <c r="M117" s="510" t="s">
        <v>2371</v>
      </c>
    </row>
    <row r="118" spans="1:13" ht="17.25" customHeight="1">
      <c r="A118" s="525">
        <v>2023</v>
      </c>
      <c r="B118" s="515"/>
      <c r="C118" s="515"/>
      <c r="D118" s="502" t="s">
        <v>1166</v>
      </c>
      <c r="E118" s="502" t="s">
        <v>1166</v>
      </c>
      <c r="F118" s="504" t="s">
        <v>1797</v>
      </c>
      <c r="G118" s="502" t="s">
        <v>1796</v>
      </c>
      <c r="H118" s="504" t="s">
        <v>10</v>
      </c>
      <c r="I118" s="515"/>
      <c r="J118" s="504" t="s">
        <v>1798</v>
      </c>
      <c r="K118" s="506" t="s">
        <v>1031</v>
      </c>
      <c r="L118" s="529"/>
      <c r="M118" s="529"/>
    </row>
    <row r="119" spans="1:13" ht="17.25" customHeight="1">
      <c r="A119" s="525">
        <v>2023</v>
      </c>
      <c r="B119" s="515"/>
      <c r="C119" s="515"/>
      <c r="D119" s="504" t="s">
        <v>1749</v>
      </c>
      <c r="E119" s="502" t="s">
        <v>1786</v>
      </c>
      <c r="F119" s="504" t="s">
        <v>1813</v>
      </c>
      <c r="G119" s="502" t="s">
        <v>1787</v>
      </c>
      <c r="H119" s="504" t="s">
        <v>10</v>
      </c>
      <c r="I119" s="515"/>
      <c r="J119" s="502" t="s">
        <v>1814</v>
      </c>
      <c r="K119" s="506" t="s">
        <v>1031</v>
      </c>
      <c r="L119" s="529"/>
      <c r="M119" s="529"/>
    </row>
    <row r="120" spans="1:13" ht="17.25" customHeight="1">
      <c r="A120" s="525">
        <v>2023</v>
      </c>
      <c r="B120" s="515"/>
      <c r="C120" s="503" t="s">
        <v>2427</v>
      </c>
      <c r="D120" s="502" t="s">
        <v>1784</v>
      </c>
      <c r="E120" s="502" t="s">
        <v>1784</v>
      </c>
      <c r="F120" s="504" t="s">
        <v>1800</v>
      </c>
      <c r="G120" s="502" t="s">
        <v>1785</v>
      </c>
      <c r="H120" s="504"/>
      <c r="I120" s="515"/>
      <c r="J120" s="516" t="s">
        <v>1799</v>
      </c>
      <c r="K120" s="506" t="s">
        <v>1031</v>
      </c>
      <c r="L120" s="529"/>
      <c r="M120" s="529"/>
    </row>
    <row r="121" spans="1:13" ht="17.25" customHeight="1">
      <c r="A121" s="525">
        <v>2023</v>
      </c>
      <c r="B121" s="504" t="s">
        <v>1441</v>
      </c>
      <c r="C121" s="504"/>
      <c r="D121" s="504" t="s">
        <v>1742</v>
      </c>
      <c r="E121" s="517" t="s">
        <v>1781</v>
      </c>
      <c r="F121" s="504" t="s">
        <v>1801</v>
      </c>
      <c r="G121" s="502" t="s">
        <v>1803</v>
      </c>
      <c r="H121" s="504"/>
      <c r="I121" s="515"/>
      <c r="J121" s="504" t="s">
        <v>1802</v>
      </c>
      <c r="K121" s="506"/>
      <c r="L121" s="529"/>
      <c r="M121" s="529"/>
    </row>
    <row r="122" spans="1:13" ht="17.25" customHeight="1">
      <c r="A122" s="525">
        <v>2023</v>
      </c>
      <c r="B122" s="504"/>
      <c r="C122" s="504"/>
      <c r="D122" s="504" t="s">
        <v>1793</v>
      </c>
      <c r="E122" s="517" t="s">
        <v>1782</v>
      </c>
      <c r="F122" s="504" t="s">
        <v>1810</v>
      </c>
      <c r="G122" s="502" t="s">
        <v>1783</v>
      </c>
      <c r="H122" s="504"/>
      <c r="I122" s="515"/>
      <c r="J122" s="504" t="s">
        <v>1811</v>
      </c>
      <c r="K122" s="506" t="s">
        <v>1031</v>
      </c>
      <c r="L122" s="529"/>
      <c r="M122" s="529"/>
    </row>
    <row r="123" spans="1:13" ht="17.25" customHeight="1">
      <c r="A123" s="525">
        <v>2023</v>
      </c>
      <c r="B123" s="504" t="s">
        <v>1134</v>
      </c>
      <c r="C123" s="504"/>
      <c r="D123" s="504" t="s">
        <v>1795</v>
      </c>
      <c r="E123" s="518" t="s">
        <v>1790</v>
      </c>
      <c r="F123" s="504" t="s">
        <v>1804</v>
      </c>
      <c r="G123" s="518" t="s">
        <v>1788</v>
      </c>
      <c r="H123" s="504"/>
      <c r="I123" s="515"/>
      <c r="J123" s="504" t="s">
        <v>1805</v>
      </c>
      <c r="K123" s="506" t="s">
        <v>1031</v>
      </c>
      <c r="L123" s="529"/>
      <c r="M123" s="529"/>
    </row>
    <row r="124" spans="1:13" ht="28.5" customHeight="1">
      <c r="A124" s="525">
        <v>2023</v>
      </c>
      <c r="B124" s="504" t="s">
        <v>34</v>
      </c>
      <c r="C124" s="504"/>
      <c r="D124" s="504" t="s">
        <v>401</v>
      </c>
      <c r="E124" s="502" t="s">
        <v>1779</v>
      </c>
      <c r="F124" s="504" t="s">
        <v>1806</v>
      </c>
      <c r="G124" s="502" t="s">
        <v>1780</v>
      </c>
      <c r="H124" s="504" t="s">
        <v>1920</v>
      </c>
      <c r="I124" s="504" t="s">
        <v>22</v>
      </c>
      <c r="J124" s="504" t="s">
        <v>1807</v>
      </c>
      <c r="K124" s="506" t="s">
        <v>1031</v>
      </c>
      <c r="L124" s="505" t="s">
        <v>1921</v>
      </c>
      <c r="M124" s="503" t="s">
        <v>1922</v>
      </c>
    </row>
    <row r="125" spans="1:13" ht="17.25" customHeight="1">
      <c r="A125" s="525">
        <v>2023</v>
      </c>
      <c r="B125" s="515"/>
      <c r="C125" s="515"/>
      <c r="D125" s="504" t="s">
        <v>1794</v>
      </c>
      <c r="E125" s="518" t="s">
        <v>1791</v>
      </c>
      <c r="F125" s="504" t="s">
        <v>1808</v>
      </c>
      <c r="G125" s="518" t="s">
        <v>1789</v>
      </c>
      <c r="H125" s="504"/>
      <c r="I125" s="515"/>
      <c r="J125" s="504" t="s">
        <v>1809</v>
      </c>
      <c r="K125" s="506" t="s">
        <v>1031</v>
      </c>
      <c r="L125" s="529"/>
      <c r="M125" s="529"/>
    </row>
    <row r="126" spans="1:13" ht="23.25" customHeight="1">
      <c r="A126" s="525">
        <v>2023</v>
      </c>
      <c r="B126" s="515"/>
      <c r="C126" s="515"/>
      <c r="D126" s="503" t="s">
        <v>1774</v>
      </c>
      <c r="E126" s="502" t="s">
        <v>1753</v>
      </c>
      <c r="F126" s="504" t="s">
        <v>1761</v>
      </c>
      <c r="G126" s="502" t="s">
        <v>1709</v>
      </c>
      <c r="H126" s="504"/>
      <c r="I126" s="515"/>
      <c r="J126" s="502" t="s">
        <v>1762</v>
      </c>
      <c r="K126" s="502" t="s">
        <v>1031</v>
      </c>
      <c r="L126" s="529"/>
      <c r="M126" s="529"/>
    </row>
    <row r="127" spans="1:13" ht="17.25" customHeight="1">
      <c r="A127" s="525">
        <v>2023</v>
      </c>
      <c r="B127" s="502" t="s">
        <v>1507</v>
      </c>
      <c r="C127" s="502"/>
      <c r="D127" s="502" t="s">
        <v>1775</v>
      </c>
      <c r="E127" s="502" t="s">
        <v>1754</v>
      </c>
      <c r="F127" s="502" t="s">
        <v>1760</v>
      </c>
      <c r="G127" s="502" t="s">
        <v>1911</v>
      </c>
      <c r="H127" s="502" t="s">
        <v>8</v>
      </c>
      <c r="I127" s="502" t="s">
        <v>523</v>
      </c>
      <c r="J127" s="519" t="s">
        <v>1759</v>
      </c>
      <c r="K127" s="519" t="s">
        <v>1031</v>
      </c>
      <c r="L127" s="530" t="s">
        <v>1933</v>
      </c>
      <c r="M127" s="531" t="s">
        <v>1508</v>
      </c>
    </row>
    <row r="128" spans="1:13" ht="17.25" customHeight="1">
      <c r="A128" s="525">
        <v>2023</v>
      </c>
      <c r="B128" s="504" t="s">
        <v>1923</v>
      </c>
      <c r="C128" s="504"/>
      <c r="D128" s="504" t="s">
        <v>401</v>
      </c>
      <c r="E128" s="502" t="s">
        <v>1755</v>
      </c>
      <c r="F128" s="504" t="s">
        <v>1763</v>
      </c>
      <c r="G128" s="504" t="s">
        <v>1924</v>
      </c>
      <c r="H128" s="504" t="s">
        <v>1920</v>
      </c>
      <c r="I128" s="504" t="s">
        <v>22</v>
      </c>
      <c r="J128" s="502" t="s">
        <v>1764</v>
      </c>
      <c r="K128" s="502" t="s">
        <v>1031</v>
      </c>
      <c r="L128" s="505" t="s">
        <v>1925</v>
      </c>
      <c r="M128" s="503" t="s">
        <v>1926</v>
      </c>
    </row>
    <row r="129" spans="1:13" ht="17.25" customHeight="1">
      <c r="A129" s="525">
        <v>2023</v>
      </c>
      <c r="B129" s="515"/>
      <c r="C129" s="515"/>
      <c r="D129" s="504" t="s">
        <v>1776</v>
      </c>
      <c r="E129" s="502" t="s">
        <v>1756</v>
      </c>
      <c r="F129" s="504" t="s">
        <v>1768</v>
      </c>
      <c r="G129" s="504" t="s">
        <v>1770</v>
      </c>
      <c r="H129" s="504"/>
      <c r="I129" s="515"/>
      <c r="J129" s="502" t="s">
        <v>1769</v>
      </c>
      <c r="K129" s="502"/>
      <c r="L129" s="529"/>
      <c r="M129" s="529"/>
    </row>
    <row r="130" spans="1:13" ht="17.25" customHeight="1">
      <c r="A130" s="525">
        <v>2023</v>
      </c>
      <c r="B130" s="515"/>
      <c r="C130" s="515"/>
      <c r="D130" s="504" t="s">
        <v>1777</v>
      </c>
      <c r="E130" s="502" t="s">
        <v>1757</v>
      </c>
      <c r="F130" s="504" t="s">
        <v>1765</v>
      </c>
      <c r="G130" s="504" t="s">
        <v>1767</v>
      </c>
      <c r="H130" s="504" t="s">
        <v>10</v>
      </c>
      <c r="I130" s="515"/>
      <c r="J130" s="502" t="s">
        <v>1766</v>
      </c>
      <c r="K130" s="506"/>
      <c r="L130" s="529"/>
      <c r="M130" s="529"/>
    </row>
    <row r="131" spans="1:13" ht="17.25" customHeight="1">
      <c r="A131" s="525">
        <v>2023</v>
      </c>
      <c r="B131" s="515"/>
      <c r="C131" s="515"/>
      <c r="D131" s="504" t="s">
        <v>1778</v>
      </c>
      <c r="E131" s="502" t="s">
        <v>1758</v>
      </c>
      <c r="F131" s="504" t="s">
        <v>1771</v>
      </c>
      <c r="G131" s="504" t="s">
        <v>1773</v>
      </c>
      <c r="H131" s="515"/>
      <c r="I131" s="515"/>
      <c r="J131" s="502" t="s">
        <v>1772</v>
      </c>
      <c r="K131" s="506" t="s">
        <v>1031</v>
      </c>
      <c r="L131" s="529"/>
      <c r="M131" s="529"/>
    </row>
    <row r="132" spans="1:13" ht="17.25" customHeight="1">
      <c r="A132" s="525">
        <v>2023</v>
      </c>
      <c r="B132" s="532"/>
      <c r="C132" s="532"/>
      <c r="D132" s="503" t="s">
        <v>1729</v>
      </c>
      <c r="E132" s="502" t="s">
        <v>1678</v>
      </c>
      <c r="F132" s="502" t="s">
        <v>1648</v>
      </c>
      <c r="G132" s="502" t="s">
        <v>1872</v>
      </c>
      <c r="H132" s="503" t="s">
        <v>1538</v>
      </c>
      <c r="I132" s="532"/>
      <c r="J132" s="502" t="str">
        <f>HYPERLINK("http://dx.doi.org/10.1016/j.nima.2023.168159","http://dx.doi.org/10.1016/j.nima.2023.168159")</f>
        <v>http://dx.doi.org/10.1016/j.nima.2023.168159</v>
      </c>
      <c r="K132" s="502" t="s">
        <v>1031</v>
      </c>
      <c r="L132" s="529"/>
      <c r="M132" s="510" t="s">
        <v>1873</v>
      </c>
    </row>
    <row r="133" spans="1:13" ht="17.25" customHeight="1">
      <c r="A133" s="525">
        <v>2023</v>
      </c>
      <c r="B133" s="532"/>
      <c r="C133" s="532"/>
      <c r="D133" s="503" t="s">
        <v>1730</v>
      </c>
      <c r="E133" s="502" t="s">
        <v>1679</v>
      </c>
      <c r="F133" s="502" t="s">
        <v>1649</v>
      </c>
      <c r="G133" s="502" t="s">
        <v>1709</v>
      </c>
      <c r="H133" s="503" t="s">
        <v>1538</v>
      </c>
      <c r="I133" s="532"/>
      <c r="J133" s="502" t="str">
        <f>HYPERLINK("http://dx.doi.org/10.1016/j.nimb.2023.05.015","http://dx.doi.org/10.1016/j.nimb.2023.05.015")</f>
        <v>http://dx.doi.org/10.1016/j.nimb.2023.05.015</v>
      </c>
      <c r="K133" s="502" t="s">
        <v>1031</v>
      </c>
      <c r="L133" s="529"/>
      <c r="M133" s="529"/>
    </row>
    <row r="134" spans="1:13" ht="17.25" customHeight="1">
      <c r="A134" s="525">
        <v>2023</v>
      </c>
      <c r="B134" s="532"/>
      <c r="C134" s="532"/>
      <c r="D134" s="503" t="s">
        <v>1730</v>
      </c>
      <c r="E134" s="502" t="s">
        <v>1680</v>
      </c>
      <c r="F134" s="502" t="s">
        <v>1650</v>
      </c>
      <c r="G134" s="502" t="s">
        <v>1710</v>
      </c>
      <c r="H134" s="503" t="s">
        <v>1538</v>
      </c>
      <c r="I134" s="532"/>
      <c r="J134" s="502" t="str">
        <f>HYPERLINK("http://dx.doi.org/10.1103/PhysRevC.107.064604","http://dx.doi.org/10.1103/PhysRevC.107.064604")</f>
        <v>http://dx.doi.org/10.1103/PhysRevC.107.064604</v>
      </c>
      <c r="K134" s="502" t="s">
        <v>1031</v>
      </c>
      <c r="L134" s="529"/>
      <c r="M134" s="529"/>
    </row>
    <row r="135" spans="1:13" ht="17.25" customHeight="1">
      <c r="A135" s="525">
        <v>2023</v>
      </c>
      <c r="B135" s="532"/>
      <c r="C135" s="532"/>
      <c r="D135" s="503" t="s">
        <v>1730</v>
      </c>
      <c r="E135" s="502" t="s">
        <v>1681</v>
      </c>
      <c r="F135" s="502" t="s">
        <v>1651</v>
      </c>
      <c r="G135" s="502" t="s">
        <v>1709</v>
      </c>
      <c r="H135" s="503" t="s">
        <v>1538</v>
      </c>
      <c r="I135" s="532"/>
      <c r="J135" s="502" t="str">
        <f>HYPERLINK("http://dx.doi.org/10.1016/j.nimb.2023.05.023","http://dx.doi.org/10.1016/j.nimb.2023.05.023")</f>
        <v>http://dx.doi.org/10.1016/j.nimb.2023.05.023</v>
      </c>
      <c r="K135" s="502" t="s">
        <v>1031</v>
      </c>
      <c r="L135" s="529"/>
      <c r="M135" s="529"/>
    </row>
    <row r="136" spans="1:13" ht="17.25" customHeight="1">
      <c r="A136" s="525">
        <v>2023</v>
      </c>
      <c r="B136" s="532"/>
      <c r="C136" s="532"/>
      <c r="D136" s="503" t="s">
        <v>1732</v>
      </c>
      <c r="E136" s="502" t="s">
        <v>1682</v>
      </c>
      <c r="F136" s="502" t="s">
        <v>1652</v>
      </c>
      <c r="G136" s="502" t="s">
        <v>1711</v>
      </c>
      <c r="H136" s="503" t="s">
        <v>1538</v>
      </c>
      <c r="I136" s="532"/>
      <c r="J136" s="502" t="str">
        <f>HYPERLINK("http://dx.doi.org/10.1016/j.nimb.2023.05.008","http://dx.doi.org/10.1016/j.nimb.2023.05.008")</f>
        <v>http://dx.doi.org/10.1016/j.nimb.2023.05.008</v>
      </c>
      <c r="K136" s="502"/>
      <c r="L136" s="529"/>
      <c r="M136" s="529"/>
    </row>
    <row r="137" spans="1:13" ht="17.25" customHeight="1">
      <c r="A137" s="525">
        <v>2023</v>
      </c>
      <c r="B137" s="532"/>
      <c r="C137" s="532"/>
      <c r="D137" s="503" t="s">
        <v>1733</v>
      </c>
      <c r="E137" s="502" t="s">
        <v>1683</v>
      </c>
      <c r="F137" s="502" t="s">
        <v>1653</v>
      </c>
      <c r="G137" s="502" t="s">
        <v>1712</v>
      </c>
      <c r="H137" s="503" t="s">
        <v>1538</v>
      </c>
      <c r="I137" s="532"/>
      <c r="J137" s="502" t="s">
        <v>1708</v>
      </c>
      <c r="K137" s="502"/>
      <c r="L137" s="529"/>
      <c r="M137" s="529"/>
    </row>
    <row r="138" spans="1:13" ht="17.25" customHeight="1">
      <c r="A138" s="525">
        <v>2023</v>
      </c>
      <c r="B138" s="532"/>
      <c r="C138" s="532"/>
      <c r="D138" s="503" t="s">
        <v>1731</v>
      </c>
      <c r="E138" s="502" t="s">
        <v>1684</v>
      </c>
      <c r="F138" s="502" t="s">
        <v>1654</v>
      </c>
      <c r="G138" s="502" t="s">
        <v>1713</v>
      </c>
      <c r="H138" s="503" t="s">
        <v>10</v>
      </c>
      <c r="I138" s="532"/>
      <c r="J138" s="502" t="str">
        <f>HYPERLINK("http://dx.doi.org/10.1088/1742-6596/2453/1/012001","http://dx.doi.org/10.1088/1742-6596/2453/1/012001")</f>
        <v>http://dx.doi.org/10.1088/1742-6596/2453/1/012001</v>
      </c>
      <c r="K138" s="502" t="s">
        <v>1031</v>
      </c>
      <c r="L138" s="529"/>
      <c r="M138" s="529"/>
    </row>
    <row r="139" spans="1:13" ht="17.25" customHeight="1">
      <c r="A139" s="525">
        <v>2023</v>
      </c>
      <c r="B139" s="532"/>
      <c r="C139" s="532"/>
      <c r="D139" s="503" t="s">
        <v>1734</v>
      </c>
      <c r="E139" s="502" t="s">
        <v>1685</v>
      </c>
      <c r="F139" s="502" t="s">
        <v>1655</v>
      </c>
      <c r="G139" s="502" t="s">
        <v>1714</v>
      </c>
      <c r="H139" s="503" t="s">
        <v>1538</v>
      </c>
      <c r="I139" s="532"/>
      <c r="J139" s="502" t="str">
        <f>HYPERLINK("http://dx.doi.org/10.1016/j.apradiso.2023.111044","http://dx.doi.org/10.1016/j.apradiso.2023.111044")</f>
        <v>http://dx.doi.org/10.1016/j.apradiso.2023.111044</v>
      </c>
      <c r="K139" s="502" t="s">
        <v>1031</v>
      </c>
      <c r="L139" s="529"/>
      <c r="M139" s="529"/>
    </row>
    <row r="140" spans="1:13" ht="17.25" customHeight="1">
      <c r="A140" s="525">
        <v>2023</v>
      </c>
      <c r="B140" s="532"/>
      <c r="C140" s="532"/>
      <c r="D140" s="503" t="s">
        <v>1735</v>
      </c>
      <c r="E140" s="502" t="s">
        <v>1686</v>
      </c>
      <c r="F140" s="502" t="s">
        <v>1656</v>
      </c>
      <c r="G140" s="502" t="s">
        <v>1715</v>
      </c>
      <c r="H140" s="503" t="s">
        <v>10</v>
      </c>
      <c r="I140" s="532"/>
      <c r="J140" s="502" t="str">
        <f>HYPERLINK("http://dx.doi.org/10.1088/1742-6596/2586/1/012079","http://dx.doi.org/10.1088/1742-6596/2586/1/012079")</f>
        <v>http://dx.doi.org/10.1088/1742-6596/2586/1/012079</v>
      </c>
      <c r="K140" s="502" t="s">
        <v>1031</v>
      </c>
      <c r="L140" s="529"/>
      <c r="M140" s="529"/>
    </row>
    <row r="141" spans="1:13" ht="17.25" customHeight="1">
      <c r="A141" s="525">
        <v>2023</v>
      </c>
      <c r="B141" s="532"/>
      <c r="C141" s="503" t="s">
        <v>2427</v>
      </c>
      <c r="D141" s="503" t="s">
        <v>1736</v>
      </c>
      <c r="E141" s="502" t="s">
        <v>1687</v>
      </c>
      <c r="F141" s="502" t="s">
        <v>1657</v>
      </c>
      <c r="G141" s="502" t="s">
        <v>1716</v>
      </c>
      <c r="H141" s="503" t="s">
        <v>1538</v>
      </c>
      <c r="I141" s="532"/>
      <c r="J141" s="502" t="str">
        <f>HYPERLINK("http://dx.doi.org/10.1103/PhysRevMaterials.7.033603","http://dx.doi.org/10.1103/PhysRevMaterials.7.033603")</f>
        <v>http://dx.doi.org/10.1103/PhysRevMaterials.7.033603</v>
      </c>
      <c r="K141" s="502" t="s">
        <v>1031</v>
      </c>
      <c r="L141" s="529"/>
      <c r="M141" s="529"/>
    </row>
    <row r="142" spans="1:13" ht="17.25" customHeight="1">
      <c r="A142" s="525">
        <v>2023</v>
      </c>
      <c r="B142" s="532"/>
      <c r="C142" s="532"/>
      <c r="D142" s="503" t="s">
        <v>1737</v>
      </c>
      <c r="E142" s="502" t="s">
        <v>1688</v>
      </c>
      <c r="F142" s="502" t="s">
        <v>1658</v>
      </c>
      <c r="G142" s="502" t="s">
        <v>1717</v>
      </c>
      <c r="H142" s="503" t="s">
        <v>1538</v>
      </c>
      <c r="I142" s="532"/>
      <c r="J142" s="502" t="str">
        <f>HYPERLINK("http://dx.doi.org/10.1103/PhysRevC.108.024311","http://dx.doi.org/10.1103/PhysRevC.108.024311")</f>
        <v>http://dx.doi.org/10.1103/PhysRevC.108.024311</v>
      </c>
      <c r="K142" s="502" t="s">
        <v>1031</v>
      </c>
      <c r="L142" s="529"/>
      <c r="M142" s="529"/>
    </row>
    <row r="143" spans="1:13" ht="17.25" customHeight="1">
      <c r="A143" s="525">
        <v>2023</v>
      </c>
      <c r="B143" s="532"/>
      <c r="C143" s="532"/>
      <c r="D143" s="503" t="s">
        <v>1738</v>
      </c>
      <c r="E143" s="502" t="s">
        <v>1689</v>
      </c>
      <c r="F143" s="502" t="s">
        <v>1659</v>
      </c>
      <c r="G143" s="502" t="s">
        <v>1718</v>
      </c>
      <c r="H143" s="503" t="s">
        <v>1538</v>
      </c>
      <c r="I143" s="532"/>
      <c r="J143" s="502" t="str">
        <f>HYPERLINK("http://dx.doi.org/10.1016/j.nimb.2023.04.057","http://dx.doi.org/10.1016/j.nimb.2023.04.057")</f>
        <v>http://dx.doi.org/10.1016/j.nimb.2023.04.057</v>
      </c>
      <c r="K143" s="502" t="s">
        <v>1031</v>
      </c>
      <c r="L143" s="529"/>
      <c r="M143" s="529"/>
    </row>
    <row r="144" spans="1:13" ht="17.25" customHeight="1">
      <c r="A144" s="525">
        <v>2023</v>
      </c>
      <c r="B144" s="532"/>
      <c r="C144" s="532"/>
      <c r="D144" s="503" t="s">
        <v>1739</v>
      </c>
      <c r="E144" s="502" t="s">
        <v>1690</v>
      </c>
      <c r="F144" s="502" t="s">
        <v>1660</v>
      </c>
      <c r="G144" s="502" t="s">
        <v>1719</v>
      </c>
      <c r="H144" s="503" t="s">
        <v>1538</v>
      </c>
      <c r="I144" s="532"/>
      <c r="J144" s="502" t="str">
        <f>HYPERLINK("http://dx.doi.org/10.1016/j.physletb.2023.137933","http://dx.doi.org/10.1016/j.physletb.2023.137933")</f>
        <v>http://dx.doi.org/10.1016/j.physletb.2023.137933</v>
      </c>
      <c r="K144" s="502" t="s">
        <v>1031</v>
      </c>
      <c r="L144" s="529"/>
      <c r="M144" s="529"/>
    </row>
    <row r="145" spans="1:13" ht="17.25" customHeight="1">
      <c r="A145" s="525">
        <v>2023</v>
      </c>
      <c r="B145" s="503" t="s">
        <v>1645</v>
      </c>
      <c r="C145" s="503"/>
      <c r="D145" s="503" t="s">
        <v>1644</v>
      </c>
      <c r="E145" s="502" t="s">
        <v>1691</v>
      </c>
      <c r="F145" s="502" t="s">
        <v>1661</v>
      </c>
      <c r="G145" s="502" t="s">
        <v>1717</v>
      </c>
      <c r="H145" s="503" t="s">
        <v>1538</v>
      </c>
      <c r="I145" s="503" t="s">
        <v>22</v>
      </c>
      <c r="J145" s="502" t="str">
        <f>HYPERLINK("http://dx.doi.org/10.1103/PhysRevC.108.044305","http://dx.doi.org/10.1103/PhysRevC.108.044305")</f>
        <v>http://dx.doi.org/10.1103/PhysRevC.108.044305</v>
      </c>
      <c r="K145" s="502" t="s">
        <v>1031</v>
      </c>
      <c r="L145" s="503" t="s">
        <v>1646</v>
      </c>
      <c r="M145" s="529"/>
    </row>
    <row r="146" spans="1:13" ht="17.25" customHeight="1">
      <c r="A146" s="525">
        <v>2023</v>
      </c>
      <c r="B146" s="532"/>
      <c r="C146" s="532"/>
      <c r="D146" s="503" t="s">
        <v>1740</v>
      </c>
      <c r="E146" s="502" t="s">
        <v>1692</v>
      </c>
      <c r="F146" s="502" t="s">
        <v>1662</v>
      </c>
      <c r="G146" s="502" t="s">
        <v>1720</v>
      </c>
      <c r="H146" s="503" t="s">
        <v>1538</v>
      </c>
      <c r="I146" s="532"/>
      <c r="J146" s="502" t="str">
        <f>HYPERLINK("http://dx.doi.org/10.1016/j.nima.2023.168531","http://dx.doi.org/10.1016/j.nima.2023.168531")</f>
        <v>http://dx.doi.org/10.1016/j.nima.2023.168531</v>
      </c>
      <c r="K146" s="502" t="s">
        <v>1031</v>
      </c>
      <c r="L146" s="529"/>
      <c r="M146" s="529"/>
    </row>
    <row r="147" spans="1:13" ht="17.25" customHeight="1">
      <c r="A147" s="525">
        <v>2023</v>
      </c>
      <c r="B147" s="532"/>
      <c r="C147" s="532"/>
      <c r="D147" s="503" t="s">
        <v>1741</v>
      </c>
      <c r="E147" s="502" t="s">
        <v>1693</v>
      </c>
      <c r="F147" s="502" t="s">
        <v>1663</v>
      </c>
      <c r="G147" s="502" t="s">
        <v>1721</v>
      </c>
      <c r="H147" s="503" t="s">
        <v>1538</v>
      </c>
      <c r="I147" s="532"/>
      <c r="J147" s="502" t="str">
        <f>HYPERLINK("http://dx.doi.org/10.1016/j.apradiso.2023.110666","http://dx.doi.org/10.1016/j.apradiso.2023.110666")</f>
        <v>http://dx.doi.org/10.1016/j.apradiso.2023.110666</v>
      </c>
      <c r="K147" s="502"/>
      <c r="L147" s="529"/>
      <c r="M147" s="529"/>
    </row>
    <row r="148" spans="1:13" ht="17.25" customHeight="1">
      <c r="A148" s="525">
        <v>2023</v>
      </c>
      <c r="B148" s="503" t="s">
        <v>1441</v>
      </c>
      <c r="C148" s="503"/>
      <c r="D148" s="503" t="s">
        <v>1742</v>
      </c>
      <c r="E148" s="502" t="s">
        <v>1694</v>
      </c>
      <c r="F148" s="502" t="s">
        <v>1446</v>
      </c>
      <c r="G148" s="502" t="s">
        <v>1722</v>
      </c>
      <c r="H148" s="503" t="s">
        <v>1538</v>
      </c>
      <c r="I148" s="532"/>
      <c r="J148" s="502" t="str">
        <f>HYPERLINK("http://dx.doi.org/10.1038/s41586-023-05894-z","http://dx.doi.org/10.1038/s41586-023-05894-z")</f>
        <v>http://dx.doi.org/10.1038/s41586-023-05894-z</v>
      </c>
      <c r="K148" s="502" t="s">
        <v>1364</v>
      </c>
      <c r="L148" s="529"/>
      <c r="M148" s="529"/>
    </row>
    <row r="149" spans="1:13" ht="17.25" customHeight="1">
      <c r="A149" s="525">
        <v>2023</v>
      </c>
      <c r="B149" s="503"/>
      <c r="C149" s="503"/>
      <c r="D149" s="503" t="s">
        <v>1744</v>
      </c>
      <c r="E149" s="502" t="s">
        <v>1695</v>
      </c>
      <c r="F149" s="502" t="s">
        <v>1664</v>
      </c>
      <c r="G149" s="502" t="s">
        <v>1723</v>
      </c>
      <c r="H149" s="503" t="s">
        <v>1538</v>
      </c>
      <c r="I149" s="532"/>
      <c r="J149" s="502" t="str">
        <f>HYPERLINK("http://dx.doi.org/10.1016/j.nima.2023.168545","http://dx.doi.org/10.1016/j.nima.2023.168545")</f>
        <v>http://dx.doi.org/10.1016/j.nima.2023.168545</v>
      </c>
      <c r="K149" s="502" t="s">
        <v>1031</v>
      </c>
      <c r="L149" s="529"/>
      <c r="M149" s="529"/>
    </row>
    <row r="150" spans="1:13" ht="17.25" customHeight="1">
      <c r="A150" s="525">
        <v>2023</v>
      </c>
      <c r="B150" s="503"/>
      <c r="C150" s="503"/>
      <c r="D150" s="503" t="s">
        <v>1744</v>
      </c>
      <c r="E150" s="502" t="s">
        <v>1696</v>
      </c>
      <c r="F150" s="502" t="s">
        <v>1665</v>
      </c>
      <c r="G150" s="502" t="s">
        <v>1724</v>
      </c>
      <c r="H150" s="503" t="s">
        <v>1538</v>
      </c>
      <c r="I150" s="532"/>
      <c r="J150" s="502" t="str">
        <f>HYPERLINK("http://dx.doi.org/10.1016/j.nima.2022.167927","http://dx.doi.org/10.1016/j.nima.2022.167927")</f>
        <v>http://dx.doi.org/10.1016/j.nima.2022.167927</v>
      </c>
      <c r="K150" s="502" t="s">
        <v>1031</v>
      </c>
      <c r="L150" s="529"/>
      <c r="M150" s="529"/>
    </row>
    <row r="151" spans="1:13" ht="17.25" customHeight="1">
      <c r="A151" s="525">
        <v>2023</v>
      </c>
      <c r="B151" s="503" t="s">
        <v>34</v>
      </c>
      <c r="C151" s="503"/>
      <c r="D151" s="503" t="s">
        <v>1743</v>
      </c>
      <c r="E151" s="502" t="s">
        <v>1697</v>
      </c>
      <c r="F151" s="502" t="s">
        <v>1666</v>
      </c>
      <c r="G151" s="502" t="s">
        <v>1725</v>
      </c>
      <c r="H151" s="503" t="s">
        <v>1538</v>
      </c>
      <c r="I151" s="503" t="s">
        <v>22</v>
      </c>
      <c r="J151" s="502" t="str">
        <f>HYPERLINK("http://dx.doi.org/10.1140/epja/s10050-023-00929-5","http://dx.doi.org/10.1140/epja/s10050-023-00929-5")</f>
        <v>http://dx.doi.org/10.1140/epja/s10050-023-00929-5</v>
      </c>
      <c r="K151" s="502"/>
      <c r="L151" s="505" t="s">
        <v>1927</v>
      </c>
      <c r="M151" s="503" t="s">
        <v>1928</v>
      </c>
    </row>
    <row r="152" spans="1:13" ht="17.25" customHeight="1">
      <c r="A152" s="525">
        <v>2023</v>
      </c>
      <c r="B152" s="503"/>
      <c r="C152" s="503"/>
      <c r="D152" s="503" t="s">
        <v>1745</v>
      </c>
      <c r="E152" s="502" t="s">
        <v>1698</v>
      </c>
      <c r="F152" s="502" t="s">
        <v>1667</v>
      </c>
      <c r="G152" s="502" t="s">
        <v>1718</v>
      </c>
      <c r="H152" s="503" t="s">
        <v>1538</v>
      </c>
      <c r="I152" s="532"/>
      <c r="J152" s="502" t="str">
        <f>HYPERLINK("http://dx.doi.org/10.1016/j.nimb.2023.05.052","http://dx.doi.org/10.1016/j.nimb.2023.05.052")</f>
        <v>http://dx.doi.org/10.1016/j.nimb.2023.05.052</v>
      </c>
      <c r="K152" s="502" t="s">
        <v>1031</v>
      </c>
      <c r="L152" s="529"/>
      <c r="M152" s="529"/>
    </row>
    <row r="153" spans="1:13" ht="17.25" customHeight="1">
      <c r="A153" s="525">
        <v>2023</v>
      </c>
      <c r="B153" s="503"/>
      <c r="C153" s="503"/>
      <c r="D153" s="503" t="s">
        <v>1746</v>
      </c>
      <c r="E153" s="502" t="s">
        <v>1699</v>
      </c>
      <c r="F153" s="502" t="s">
        <v>1668</v>
      </c>
      <c r="G153" s="502" t="s">
        <v>1726</v>
      </c>
      <c r="H153" s="503" t="s">
        <v>1538</v>
      </c>
      <c r="I153" s="532"/>
      <c r="J153" s="502" t="str">
        <f>HYPERLINK("http://dx.doi.org/10.1016/j.physletb.2023.137675","http://dx.doi.org/10.1016/j.physletb.2023.137675")</f>
        <v>http://dx.doi.org/10.1016/j.physletb.2023.137675</v>
      </c>
      <c r="K153" s="502" t="s">
        <v>1031</v>
      </c>
      <c r="L153" s="529"/>
      <c r="M153" s="529"/>
    </row>
    <row r="154" spans="1:13" ht="17.25" customHeight="1">
      <c r="A154" s="523">
        <v>2023</v>
      </c>
      <c r="B154" s="533" t="s">
        <v>1944</v>
      </c>
      <c r="C154" s="533"/>
      <c r="D154" s="504" t="s">
        <v>1747</v>
      </c>
      <c r="E154" s="504" t="s">
        <v>1945</v>
      </c>
      <c r="F154" s="504" t="s">
        <v>1669</v>
      </c>
      <c r="G154" s="504" t="s">
        <v>1946</v>
      </c>
      <c r="H154" s="504" t="s">
        <v>10</v>
      </c>
      <c r="I154" s="520" t="s">
        <v>523</v>
      </c>
      <c r="J154" s="504" t="s">
        <v>1947</v>
      </c>
      <c r="K154" s="506" t="s">
        <v>1031</v>
      </c>
      <c r="L154" s="534"/>
      <c r="M154" s="506" t="s">
        <v>1948</v>
      </c>
    </row>
    <row r="155" spans="1:13" ht="17.25" customHeight="1">
      <c r="A155" s="525">
        <v>2023</v>
      </c>
      <c r="B155" s="503"/>
      <c r="C155" s="503"/>
      <c r="D155" s="503" t="s">
        <v>1057</v>
      </c>
      <c r="E155" s="502" t="s">
        <v>1700</v>
      </c>
      <c r="F155" s="502" t="s">
        <v>1670</v>
      </c>
      <c r="G155" s="502" t="s">
        <v>1718</v>
      </c>
      <c r="H155" s="503" t="s">
        <v>1538</v>
      </c>
      <c r="I155" s="532"/>
      <c r="J155" s="502" t="str">
        <f>HYPERLINK("http://dx.doi.org/10.1016/j.nimb.2023.04.051","http://dx.doi.org/10.1016/j.nimb.2023.04.051")</f>
        <v>http://dx.doi.org/10.1016/j.nimb.2023.04.051</v>
      </c>
      <c r="K155" s="502"/>
      <c r="L155" s="529"/>
      <c r="M155" s="529"/>
    </row>
    <row r="156" spans="1:13" ht="17.25" customHeight="1">
      <c r="A156" s="525">
        <v>2023</v>
      </c>
      <c r="B156" s="503"/>
      <c r="C156" s="503"/>
      <c r="D156" s="503" t="s">
        <v>1748</v>
      </c>
      <c r="E156" s="502" t="s">
        <v>1701</v>
      </c>
      <c r="F156" s="502" t="s">
        <v>1671</v>
      </c>
      <c r="G156" s="502" t="s">
        <v>1727</v>
      </c>
      <c r="H156" s="503" t="s">
        <v>10</v>
      </c>
      <c r="I156" s="532"/>
      <c r="J156" s="502" t="str">
        <f>HYPERLINK("http://dx.doi.org/10.1051/epjconf/202327908001","http://dx.doi.org/10.1051/epjconf/202327908001")</f>
        <v>http://dx.doi.org/10.1051/epjconf/202327908001</v>
      </c>
      <c r="K156" s="502" t="s">
        <v>1031</v>
      </c>
      <c r="L156" s="529"/>
      <c r="M156" s="529"/>
    </row>
    <row r="157" spans="1:13" ht="17.25" customHeight="1">
      <c r="A157" s="525">
        <v>2023</v>
      </c>
      <c r="B157" s="503"/>
      <c r="C157" s="503"/>
      <c r="D157" s="503" t="s">
        <v>1585</v>
      </c>
      <c r="E157" s="502" t="s">
        <v>1702</v>
      </c>
      <c r="F157" s="502" t="s">
        <v>1672</v>
      </c>
      <c r="G157" s="502" t="s">
        <v>1728</v>
      </c>
      <c r="H157" s="503" t="s">
        <v>1538</v>
      </c>
      <c r="I157" s="532"/>
      <c r="J157" s="502" t="str">
        <f>HYPERLINK("http://dx.doi.org/10.1016/j.nimb.2023.05.058","http://dx.doi.org/10.1016/j.nimb.2023.05.058")</f>
        <v>http://dx.doi.org/10.1016/j.nimb.2023.05.058</v>
      </c>
      <c r="K157" s="502"/>
      <c r="L157" s="529"/>
      <c r="M157" s="529"/>
    </row>
    <row r="158" spans="1:13" ht="17.25" customHeight="1">
      <c r="A158" s="525">
        <v>2023</v>
      </c>
      <c r="B158" s="503"/>
      <c r="C158" s="503"/>
      <c r="D158" s="503" t="s">
        <v>1749</v>
      </c>
      <c r="E158" s="502" t="s">
        <v>1703</v>
      </c>
      <c r="F158" s="502" t="s">
        <v>1673</v>
      </c>
      <c r="G158" s="502" t="s">
        <v>1718</v>
      </c>
      <c r="H158" s="503" t="s">
        <v>1538</v>
      </c>
      <c r="I158" s="532"/>
      <c r="J158" s="502" t="str">
        <f>HYPERLINK("http://dx.doi.org/10.1016/j.nimb.2023.04.053","http://dx.doi.org/10.1016/j.nimb.2023.04.053")</f>
        <v>http://dx.doi.org/10.1016/j.nimb.2023.04.053</v>
      </c>
      <c r="K158" s="502" t="s">
        <v>1031</v>
      </c>
      <c r="L158" s="529"/>
      <c r="M158" s="529"/>
    </row>
    <row r="159" spans="1:13" ht="17.25" customHeight="1">
      <c r="A159" s="525">
        <v>2023</v>
      </c>
      <c r="B159" s="503"/>
      <c r="C159" s="503"/>
      <c r="D159" s="503" t="s">
        <v>1750</v>
      </c>
      <c r="E159" s="502" t="s">
        <v>1704</v>
      </c>
      <c r="F159" s="502" t="s">
        <v>1674</v>
      </c>
      <c r="G159" s="502" t="s">
        <v>1718</v>
      </c>
      <c r="H159" s="503" t="s">
        <v>1538</v>
      </c>
      <c r="I159" s="532"/>
      <c r="J159" s="502" t="str">
        <f>HYPERLINK("http://dx.doi.org/10.1016/j.nimb.2023.04.018","http://dx.doi.org/10.1016/j.nimb.2023.04.018")</f>
        <v>http://dx.doi.org/10.1016/j.nimb.2023.04.018</v>
      </c>
      <c r="K159" s="502" t="s">
        <v>1031</v>
      </c>
      <c r="L159" s="529"/>
      <c r="M159" s="529"/>
    </row>
    <row r="160" spans="1:13" ht="17.25" customHeight="1">
      <c r="A160" s="525">
        <v>2023</v>
      </c>
      <c r="B160" s="503" t="s">
        <v>1225</v>
      </c>
      <c r="C160" s="503"/>
      <c r="D160" s="503" t="s">
        <v>1751</v>
      </c>
      <c r="E160" s="502" t="s">
        <v>1705</v>
      </c>
      <c r="F160" s="502" t="s">
        <v>1675</v>
      </c>
      <c r="G160" s="502" t="s">
        <v>1717</v>
      </c>
      <c r="H160" s="503" t="s">
        <v>1538</v>
      </c>
      <c r="I160" s="532"/>
      <c r="J160" s="502" t="str">
        <f>HYPERLINK("http://dx.doi.org/10.1103/PhysRevC.108.014308","http://dx.doi.org/10.1103/PhysRevC.108.014308")</f>
        <v>http://dx.doi.org/10.1103/PhysRevC.108.014308</v>
      </c>
      <c r="K160" s="502" t="s">
        <v>1031</v>
      </c>
      <c r="L160" s="529"/>
      <c r="M160" s="529"/>
    </row>
    <row r="161" spans="1:13" ht="17.25" customHeight="1">
      <c r="A161" s="525">
        <v>2023</v>
      </c>
      <c r="B161" s="532"/>
      <c r="C161" s="532"/>
      <c r="D161" s="503" t="s">
        <v>1752</v>
      </c>
      <c r="E161" s="502" t="s">
        <v>1706</v>
      </c>
      <c r="F161" s="502" t="s">
        <v>1676</v>
      </c>
      <c r="G161" s="502" t="s">
        <v>1718</v>
      </c>
      <c r="H161" s="503" t="s">
        <v>1538</v>
      </c>
      <c r="I161" s="532"/>
      <c r="J161" s="502" t="str">
        <f>HYPERLINK("http://dx.doi.org/10.1016/j.nimb.2023.05.046","http://dx.doi.org/10.1016/j.nimb.2023.05.046")</f>
        <v>http://dx.doi.org/10.1016/j.nimb.2023.05.046</v>
      </c>
      <c r="K161" s="502"/>
      <c r="L161" s="529"/>
      <c r="M161" s="529"/>
    </row>
    <row r="162" spans="1:13" ht="17.25" customHeight="1">
      <c r="A162" s="525">
        <v>2023</v>
      </c>
      <c r="B162" s="532"/>
      <c r="C162" s="532"/>
      <c r="D162" s="503" t="s">
        <v>1829</v>
      </c>
      <c r="E162" s="502" t="s">
        <v>1707</v>
      </c>
      <c r="F162" s="502" t="s">
        <v>1677</v>
      </c>
      <c r="G162" s="502" t="s">
        <v>1717</v>
      </c>
      <c r="H162" s="503" t="s">
        <v>1538</v>
      </c>
      <c r="I162" s="532"/>
      <c r="J162" s="502" t="str">
        <f>HYPERLINK("http://dx.doi.org/10.1103/PhysRevC.108.014314","http://dx.doi.org/10.1103/PhysRevC.108.014314")</f>
        <v>http://dx.doi.org/10.1103/PhysRevC.108.014314</v>
      </c>
      <c r="K162" s="502" t="s">
        <v>1031</v>
      </c>
      <c r="L162" s="529"/>
      <c r="M162" s="529"/>
    </row>
    <row r="163" spans="1:13" ht="28.5" customHeight="1">
      <c r="A163" s="523">
        <v>2023</v>
      </c>
      <c r="B163" s="504" t="s">
        <v>1473</v>
      </c>
      <c r="C163" s="504"/>
      <c r="D163" s="504" t="s">
        <v>1964</v>
      </c>
      <c r="E163" s="504" t="s">
        <v>1965</v>
      </c>
      <c r="F163" s="504" t="s">
        <v>1966</v>
      </c>
      <c r="G163" s="504" t="s">
        <v>1967</v>
      </c>
      <c r="H163" s="504" t="s">
        <v>1538</v>
      </c>
      <c r="I163" s="504" t="s">
        <v>22</v>
      </c>
      <c r="J163" s="504" t="s">
        <v>1968</v>
      </c>
      <c r="K163" s="506" t="s">
        <v>1031</v>
      </c>
      <c r="L163" s="534"/>
      <c r="M163" s="506"/>
    </row>
    <row r="164" spans="1:13">
      <c r="A164" s="633">
        <f>COUNT(A108:A163)</f>
        <v>56</v>
      </c>
      <c r="B164" s="634" t="s">
        <v>2880</v>
      </c>
      <c r="C164" s="497"/>
      <c r="D164" s="497"/>
      <c r="E164" s="497"/>
      <c r="F164" s="497"/>
      <c r="G164" s="497"/>
      <c r="H164" s="497"/>
      <c r="I164" s="497"/>
      <c r="J164" s="497"/>
      <c r="K164" s="498"/>
      <c r="L164" s="535"/>
      <c r="M164" s="498"/>
    </row>
    <row r="165" spans="1:13">
      <c r="A165" s="496"/>
      <c r="B165" s="497"/>
      <c r="C165" s="497"/>
      <c r="D165" s="497"/>
      <c r="E165" s="497"/>
      <c r="F165" s="497"/>
      <c r="G165" s="497"/>
      <c r="H165" s="497"/>
      <c r="I165" s="497"/>
      <c r="J165" s="497"/>
      <c r="K165" s="498"/>
      <c r="L165" s="535"/>
      <c r="M165" s="498"/>
    </row>
    <row r="166" spans="1:13">
      <c r="A166" s="524">
        <v>2022</v>
      </c>
      <c r="B166" s="497"/>
      <c r="C166" s="497"/>
      <c r="D166" s="497"/>
      <c r="E166" s="497"/>
      <c r="F166" s="497"/>
      <c r="G166" s="497"/>
      <c r="H166" s="497"/>
      <c r="I166" s="497"/>
      <c r="J166" s="497"/>
      <c r="K166" s="498"/>
      <c r="L166" s="535"/>
      <c r="M166" s="498"/>
    </row>
    <row r="167" spans="1:13">
      <c r="A167" s="596">
        <v>2022</v>
      </c>
      <c r="B167" s="596" t="s">
        <v>1598</v>
      </c>
      <c r="C167" s="596"/>
      <c r="D167" s="596" t="s">
        <v>1570</v>
      </c>
      <c r="E167" s="596" t="s">
        <v>1571</v>
      </c>
      <c r="F167" s="597" t="s">
        <v>1572</v>
      </c>
      <c r="G167" s="596" t="s">
        <v>1573</v>
      </c>
      <c r="H167" s="598" t="s">
        <v>1538</v>
      </c>
      <c r="I167" s="598" t="s">
        <v>40</v>
      </c>
      <c r="J167" s="598" t="s">
        <v>1574</v>
      </c>
      <c r="K167" s="598" t="s">
        <v>1540</v>
      </c>
      <c r="L167" s="596"/>
      <c r="M167" s="596" t="s">
        <v>1575</v>
      </c>
    </row>
    <row r="168" spans="1:13">
      <c r="A168" s="536">
        <v>2022</v>
      </c>
      <c r="B168" s="536" t="s">
        <v>1464</v>
      </c>
      <c r="C168" s="536"/>
      <c r="D168" s="536" t="s">
        <v>1465</v>
      </c>
      <c r="E168" s="599" t="s">
        <v>1466</v>
      </c>
      <c r="F168" s="599" t="s">
        <v>1467</v>
      </c>
      <c r="G168" s="599" t="s">
        <v>1468</v>
      </c>
      <c r="H168" s="600"/>
      <c r="I168" s="600"/>
      <c r="J168" s="599" t="s">
        <v>1469</v>
      </c>
      <c r="K168" s="601"/>
      <c r="L168" s="602"/>
      <c r="M168" s="602"/>
    </row>
    <row r="169" spans="1:13">
      <c r="A169" s="537">
        <v>2022</v>
      </c>
      <c r="B169" s="537" t="s">
        <v>1453</v>
      </c>
      <c r="C169" s="537"/>
      <c r="D169" s="537" t="s">
        <v>1454</v>
      </c>
      <c r="E169" s="603" t="s">
        <v>1455</v>
      </c>
      <c r="F169" s="603" t="s">
        <v>1456</v>
      </c>
      <c r="G169" s="603" t="s">
        <v>1457</v>
      </c>
      <c r="H169" s="604" t="s">
        <v>1458</v>
      </c>
      <c r="I169" s="604" t="s">
        <v>40</v>
      </c>
      <c r="J169" s="605" t="s">
        <v>1459</v>
      </c>
      <c r="K169" s="604"/>
      <c r="L169" s="537" t="s">
        <v>1460</v>
      </c>
      <c r="M169" s="602"/>
    </row>
    <row r="170" spans="1:13" s="540" customFormat="1" ht="11.25">
      <c r="A170" s="606">
        <v>2022</v>
      </c>
      <c r="B170" s="538" t="s">
        <v>1533</v>
      </c>
      <c r="C170" s="538"/>
      <c r="D170" s="606" t="s">
        <v>1534</v>
      </c>
      <c r="E170" s="607" t="s">
        <v>1535</v>
      </c>
      <c r="F170" s="607" t="s">
        <v>1536</v>
      </c>
      <c r="G170" s="607" t="s">
        <v>1537</v>
      </c>
      <c r="H170" s="608" t="s">
        <v>1538</v>
      </c>
      <c r="I170" s="609" t="s">
        <v>22</v>
      </c>
      <c r="J170" s="607" t="s">
        <v>1539</v>
      </c>
      <c r="K170" s="607" t="s">
        <v>1540</v>
      </c>
      <c r="L170" s="606"/>
      <c r="M170" s="606" t="s">
        <v>1541</v>
      </c>
    </row>
    <row r="171" spans="1:13" s="540" customFormat="1" ht="11.25">
      <c r="A171" s="606">
        <v>2022</v>
      </c>
      <c r="B171" s="538" t="s">
        <v>1542</v>
      </c>
      <c r="C171" s="538"/>
      <c r="D171" s="606" t="s">
        <v>1543</v>
      </c>
      <c r="E171" s="607" t="s">
        <v>1544</v>
      </c>
      <c r="F171" s="607" t="s">
        <v>1545</v>
      </c>
      <c r="G171" s="607" t="s">
        <v>1546</v>
      </c>
      <c r="H171" s="608" t="s">
        <v>1538</v>
      </c>
      <c r="I171" s="609" t="s">
        <v>22</v>
      </c>
      <c r="J171" s="607" t="s">
        <v>1547</v>
      </c>
      <c r="K171" s="607" t="s">
        <v>1540</v>
      </c>
      <c r="L171" s="606"/>
      <c r="M171" s="606" t="s">
        <v>1548</v>
      </c>
    </row>
    <row r="172" spans="1:13" s="540" customFormat="1" ht="11.25">
      <c r="A172" s="606">
        <v>2022</v>
      </c>
      <c r="B172" s="538" t="s">
        <v>1542</v>
      </c>
      <c r="C172" s="538"/>
      <c r="D172" s="606" t="s">
        <v>1543</v>
      </c>
      <c r="E172" s="607" t="s">
        <v>1549</v>
      </c>
      <c r="F172" s="607" t="s">
        <v>1550</v>
      </c>
      <c r="G172" s="607" t="s">
        <v>1551</v>
      </c>
      <c r="H172" s="608" t="s">
        <v>1538</v>
      </c>
      <c r="I172" s="609" t="s">
        <v>22</v>
      </c>
      <c r="J172" s="607" t="s">
        <v>1552</v>
      </c>
      <c r="K172" s="607" t="s">
        <v>1540</v>
      </c>
      <c r="L172" s="606"/>
      <c r="M172" s="606" t="s">
        <v>1548</v>
      </c>
    </row>
    <row r="173" spans="1:13" s="540" customFormat="1" ht="11.25">
      <c r="A173" s="606">
        <v>2022</v>
      </c>
      <c r="B173" s="538" t="s">
        <v>1533</v>
      </c>
      <c r="C173" s="538"/>
      <c r="D173" s="606" t="s">
        <v>1553</v>
      </c>
      <c r="E173" s="606" t="s">
        <v>1553</v>
      </c>
      <c r="F173" s="607" t="s">
        <v>1554</v>
      </c>
      <c r="G173" s="607" t="s">
        <v>1555</v>
      </c>
      <c r="H173" s="608" t="s">
        <v>1556</v>
      </c>
      <c r="I173" s="609" t="s">
        <v>1557</v>
      </c>
      <c r="J173" s="607"/>
      <c r="K173" s="607" t="s">
        <v>1558</v>
      </c>
      <c r="L173" s="606" t="s">
        <v>1559</v>
      </c>
      <c r="M173" s="606" t="s">
        <v>1541</v>
      </c>
    </row>
    <row r="174" spans="1:13">
      <c r="A174" s="543">
        <v>2022</v>
      </c>
      <c r="B174" s="541"/>
      <c r="C174" s="541"/>
      <c r="D174" s="543" t="s">
        <v>1366</v>
      </c>
      <c r="E174" s="607" t="s">
        <v>1248</v>
      </c>
      <c r="F174" s="607" t="s">
        <v>1286</v>
      </c>
      <c r="G174" s="607" t="s">
        <v>1401</v>
      </c>
      <c r="H174" s="348"/>
      <c r="I174" s="601"/>
      <c r="J174" s="607" t="s">
        <v>1325</v>
      </c>
      <c r="K174" s="607" t="s">
        <v>1364</v>
      </c>
      <c r="L174" s="602"/>
      <c r="M174" s="602"/>
    </row>
    <row r="175" spans="1:13">
      <c r="A175" s="543">
        <v>2022</v>
      </c>
      <c r="B175" s="541"/>
      <c r="C175" s="541"/>
      <c r="D175" s="543" t="s">
        <v>1367</v>
      </c>
      <c r="E175" s="607" t="s">
        <v>1249</v>
      </c>
      <c r="F175" s="607" t="s">
        <v>1287</v>
      </c>
      <c r="G175" s="607" t="s">
        <v>1402</v>
      </c>
      <c r="H175" s="348"/>
      <c r="I175" s="601"/>
      <c r="J175" s="607" t="s">
        <v>1326</v>
      </c>
      <c r="K175" s="607" t="s">
        <v>1365</v>
      </c>
      <c r="L175" s="602"/>
      <c r="M175" s="602"/>
    </row>
    <row r="176" spans="1:13">
      <c r="A176" s="543">
        <v>2022</v>
      </c>
      <c r="B176" s="541"/>
      <c r="C176" s="541"/>
      <c r="D176" s="543" t="s">
        <v>1368</v>
      </c>
      <c r="E176" s="607" t="s">
        <v>1250</v>
      </c>
      <c r="F176" s="607" t="s">
        <v>1288</v>
      </c>
      <c r="G176" s="607" t="s">
        <v>1403</v>
      </c>
      <c r="H176" s="348"/>
      <c r="I176" s="601"/>
      <c r="J176" s="607" t="s">
        <v>1327</v>
      </c>
      <c r="K176" s="607"/>
      <c r="L176" s="602"/>
      <c r="M176" s="602"/>
    </row>
    <row r="177" spans="1:13">
      <c r="A177" s="543">
        <v>2022</v>
      </c>
      <c r="B177" s="486"/>
      <c r="C177" s="486"/>
      <c r="D177" s="486" t="s">
        <v>1891</v>
      </c>
      <c r="E177" s="486" t="s">
        <v>1892</v>
      </c>
      <c r="F177" s="486" t="s">
        <v>1893</v>
      </c>
      <c r="G177" s="500" t="s">
        <v>1894</v>
      </c>
      <c r="H177" s="486"/>
      <c r="I177" s="486"/>
      <c r="J177" s="486" t="s">
        <v>1895</v>
      </c>
      <c r="K177" s="499" t="s">
        <v>1031</v>
      </c>
      <c r="L177" s="610"/>
      <c r="M177" s="543" t="s">
        <v>1890</v>
      </c>
    </row>
    <row r="178" spans="1:13">
      <c r="A178" s="543">
        <v>2022</v>
      </c>
      <c r="B178" s="611"/>
      <c r="C178" s="611"/>
      <c r="D178" s="543" t="s">
        <v>1882</v>
      </c>
      <c r="E178" s="543" t="s">
        <v>1886</v>
      </c>
      <c r="F178" s="612" t="s">
        <v>1887</v>
      </c>
      <c r="G178" s="612" t="s">
        <v>1888</v>
      </c>
      <c r="H178" s="613"/>
      <c r="I178" s="614"/>
      <c r="J178" s="612" t="s">
        <v>1889</v>
      </c>
      <c r="K178" s="612" t="s">
        <v>1031</v>
      </c>
      <c r="L178" s="615"/>
      <c r="M178" s="543" t="s">
        <v>1890</v>
      </c>
    </row>
    <row r="179" spans="1:13">
      <c r="A179" s="543">
        <v>2022</v>
      </c>
      <c r="B179" s="541"/>
      <c r="C179" s="541"/>
      <c r="D179" s="543" t="s">
        <v>1369</v>
      </c>
      <c r="E179" s="607" t="s">
        <v>1251</v>
      </c>
      <c r="F179" s="607" t="s">
        <v>1289</v>
      </c>
      <c r="G179" s="607" t="s">
        <v>1404</v>
      </c>
      <c r="H179" s="348"/>
      <c r="I179" s="601"/>
      <c r="J179" s="607" t="s">
        <v>1328</v>
      </c>
      <c r="K179" s="607" t="s">
        <v>1031</v>
      </c>
      <c r="L179" s="602"/>
      <c r="M179" s="602"/>
    </row>
    <row r="180" spans="1:13">
      <c r="A180" s="543">
        <v>2022</v>
      </c>
      <c r="B180" s="541"/>
      <c r="C180" s="541"/>
      <c r="D180" s="543" t="s">
        <v>1370</v>
      </c>
      <c r="E180" s="607" t="s">
        <v>1252</v>
      </c>
      <c r="F180" s="607" t="s">
        <v>1290</v>
      </c>
      <c r="G180" s="607" t="s">
        <v>1405</v>
      </c>
      <c r="H180" s="348"/>
      <c r="I180" s="601"/>
      <c r="J180" s="607" t="s">
        <v>1329</v>
      </c>
      <c r="K180" s="607" t="s">
        <v>1364</v>
      </c>
      <c r="L180" s="602"/>
      <c r="M180" s="602"/>
    </row>
    <row r="181" spans="1:13">
      <c r="A181" s="543">
        <v>2022</v>
      </c>
      <c r="B181" s="541"/>
      <c r="C181" s="541"/>
      <c r="D181" s="543" t="s">
        <v>1371</v>
      </c>
      <c r="E181" s="607" t="s">
        <v>1253</v>
      </c>
      <c r="F181" s="607" t="s">
        <v>1291</v>
      </c>
      <c r="G181" s="607" t="s">
        <v>1406</v>
      </c>
      <c r="H181" s="348"/>
      <c r="I181" s="601"/>
      <c r="J181" s="607" t="s">
        <v>1330</v>
      </c>
      <c r="K181" s="607"/>
      <c r="L181" s="602"/>
      <c r="M181" s="602"/>
    </row>
    <row r="182" spans="1:13">
      <c r="A182" s="543">
        <v>2022</v>
      </c>
      <c r="B182" s="541"/>
      <c r="C182" s="541"/>
      <c r="D182" s="543" t="s">
        <v>1372</v>
      </c>
      <c r="E182" s="607" t="s">
        <v>1254</v>
      </c>
      <c r="F182" s="607" t="s">
        <v>1292</v>
      </c>
      <c r="G182" s="607" t="s">
        <v>1407</v>
      </c>
      <c r="H182" s="348"/>
      <c r="I182" s="601"/>
      <c r="J182" s="607" t="s">
        <v>1331</v>
      </c>
      <c r="K182" s="607" t="s">
        <v>1031</v>
      </c>
      <c r="L182" s="602"/>
      <c r="M182" s="602"/>
    </row>
    <row r="183" spans="1:13">
      <c r="A183" s="543">
        <v>2022</v>
      </c>
      <c r="B183" s="541"/>
      <c r="C183" s="541"/>
      <c r="D183" s="543" t="s">
        <v>1373</v>
      </c>
      <c r="E183" s="607" t="s">
        <v>1255</v>
      </c>
      <c r="F183" s="607" t="s">
        <v>1293</v>
      </c>
      <c r="G183" s="607" t="s">
        <v>1408</v>
      </c>
      <c r="H183" s="348"/>
      <c r="I183" s="601"/>
      <c r="J183" s="607" t="s">
        <v>1332</v>
      </c>
      <c r="K183" s="607" t="s">
        <v>1031</v>
      </c>
      <c r="L183" s="602"/>
      <c r="M183" s="602"/>
    </row>
    <row r="184" spans="1:13">
      <c r="A184" s="543">
        <v>2022</v>
      </c>
      <c r="B184" s="543" t="s">
        <v>1470</v>
      </c>
      <c r="C184" s="543"/>
      <c r="D184" s="543" t="s">
        <v>1265</v>
      </c>
      <c r="E184" s="607" t="s">
        <v>1256</v>
      </c>
      <c r="F184" s="607" t="s">
        <v>1294</v>
      </c>
      <c r="G184" s="607" t="s">
        <v>1404</v>
      </c>
      <c r="H184" s="348"/>
      <c r="I184" s="601"/>
      <c r="J184" s="607" t="s">
        <v>1333</v>
      </c>
      <c r="K184" s="607" t="s">
        <v>1031</v>
      </c>
      <c r="L184" s="602"/>
      <c r="M184" s="602"/>
    </row>
    <row r="185" spans="1:13">
      <c r="A185" s="543">
        <v>2022</v>
      </c>
      <c r="B185" s="541"/>
      <c r="C185" s="541"/>
      <c r="D185" s="543" t="s">
        <v>1374</v>
      </c>
      <c r="E185" s="607" t="s">
        <v>1257</v>
      </c>
      <c r="F185" s="607" t="s">
        <v>1295</v>
      </c>
      <c r="G185" s="607" t="s">
        <v>1409</v>
      </c>
      <c r="H185" s="348"/>
      <c r="I185" s="601"/>
      <c r="J185" s="607" t="s">
        <v>1334</v>
      </c>
      <c r="K185" s="607"/>
      <c r="L185" s="602"/>
      <c r="M185" s="602"/>
    </row>
    <row r="186" spans="1:13">
      <c r="A186" s="543">
        <v>2022</v>
      </c>
      <c r="B186" s="541"/>
      <c r="C186" s="541"/>
      <c r="D186" s="543" t="s">
        <v>1375</v>
      </c>
      <c r="E186" s="607" t="s">
        <v>1258</v>
      </c>
      <c r="F186" s="607" t="s">
        <v>1296</v>
      </c>
      <c r="G186" s="607" t="s">
        <v>1407</v>
      </c>
      <c r="H186" s="348"/>
      <c r="I186" s="601"/>
      <c r="J186" s="607" t="s">
        <v>1335</v>
      </c>
      <c r="K186" s="607" t="s">
        <v>1031</v>
      </c>
      <c r="L186" s="602"/>
      <c r="M186" s="602"/>
    </row>
    <row r="187" spans="1:13">
      <c r="A187" s="543">
        <v>2022</v>
      </c>
      <c r="B187" s="541"/>
      <c r="C187" s="541"/>
      <c r="D187" s="543" t="s">
        <v>1376</v>
      </c>
      <c r="E187" s="607" t="s">
        <v>1259</v>
      </c>
      <c r="F187" s="607" t="s">
        <v>1297</v>
      </c>
      <c r="G187" s="607" t="s">
        <v>1410</v>
      </c>
      <c r="H187" s="348"/>
      <c r="I187" s="601"/>
      <c r="J187" s="607" t="s">
        <v>1336</v>
      </c>
      <c r="K187" s="607" t="s">
        <v>1031</v>
      </c>
      <c r="L187" s="602"/>
      <c r="M187" s="602"/>
    </row>
    <row r="188" spans="1:13">
      <c r="A188" s="545">
        <v>2022</v>
      </c>
      <c r="B188" s="545" t="s">
        <v>799</v>
      </c>
      <c r="C188" s="545"/>
      <c r="D188" s="545" t="s">
        <v>1377</v>
      </c>
      <c r="E188" s="599" t="s">
        <v>1260</v>
      </c>
      <c r="F188" s="599" t="s">
        <v>1298</v>
      </c>
      <c r="G188" s="599" t="s">
        <v>1411</v>
      </c>
      <c r="H188" s="599" t="s">
        <v>8</v>
      </c>
      <c r="I188" s="599" t="s">
        <v>40</v>
      </c>
      <c r="J188" s="599" t="s">
        <v>1337</v>
      </c>
      <c r="K188" s="599" t="s">
        <v>1364</v>
      </c>
      <c r="L188" s="616" t="s">
        <v>1505</v>
      </c>
      <c r="M188" s="617" t="s">
        <v>1506</v>
      </c>
    </row>
    <row r="189" spans="1:13">
      <c r="A189" s="543">
        <v>2022</v>
      </c>
      <c r="B189" s="541"/>
      <c r="C189" s="541"/>
      <c r="D189" s="543" t="s">
        <v>1378</v>
      </c>
      <c r="E189" s="607" t="s">
        <v>1261</v>
      </c>
      <c r="F189" s="607" t="s">
        <v>1299</v>
      </c>
      <c r="G189" s="607" t="s">
        <v>1412</v>
      </c>
      <c r="H189" s="348"/>
      <c r="I189" s="601"/>
      <c r="J189" s="607" t="s">
        <v>1338</v>
      </c>
      <c r="K189" s="607" t="s">
        <v>1031</v>
      </c>
      <c r="L189" s="602"/>
      <c r="M189" s="602"/>
    </row>
    <row r="190" spans="1:13">
      <c r="A190" s="543">
        <v>2022</v>
      </c>
      <c r="B190" s="541"/>
      <c r="C190" s="541"/>
      <c r="D190" s="543" t="s">
        <v>1379</v>
      </c>
      <c r="E190" s="607" t="s">
        <v>1262</v>
      </c>
      <c r="F190" s="607" t="s">
        <v>1300</v>
      </c>
      <c r="G190" s="607" t="s">
        <v>1413</v>
      </c>
      <c r="H190" s="348"/>
      <c r="I190" s="601"/>
      <c r="J190" s="607" t="s">
        <v>1339</v>
      </c>
      <c r="K190" s="607"/>
      <c r="L190" s="602"/>
      <c r="M190" s="602"/>
    </row>
    <row r="191" spans="1:13">
      <c r="A191" s="543">
        <v>2022</v>
      </c>
      <c r="B191" s="541"/>
      <c r="C191" s="541"/>
      <c r="D191" s="543" t="s">
        <v>1380</v>
      </c>
      <c r="E191" s="607" t="s">
        <v>1263</v>
      </c>
      <c r="F191" s="607" t="s">
        <v>1301</v>
      </c>
      <c r="G191" s="607" t="s">
        <v>1415</v>
      </c>
      <c r="H191" s="348"/>
      <c r="I191" s="601"/>
      <c r="J191" s="607" t="s">
        <v>1340</v>
      </c>
      <c r="K191" s="607" t="s">
        <v>1031</v>
      </c>
      <c r="L191" s="602"/>
      <c r="M191" s="602"/>
    </row>
    <row r="192" spans="1:13">
      <c r="A192" s="543">
        <v>2022</v>
      </c>
      <c r="B192" s="541"/>
      <c r="C192" s="541"/>
      <c r="D192" s="543" t="s">
        <v>1381</v>
      </c>
      <c r="E192" s="607" t="s">
        <v>1264</v>
      </c>
      <c r="F192" s="607" t="s">
        <v>1302</v>
      </c>
      <c r="G192" s="607" t="s">
        <v>1414</v>
      </c>
      <c r="H192" s="348"/>
      <c r="I192" s="601"/>
      <c r="J192" s="607" t="s">
        <v>1341</v>
      </c>
      <c r="K192" s="607"/>
      <c r="L192" s="602"/>
      <c r="M192" s="602"/>
    </row>
    <row r="193" spans="1:13">
      <c r="A193" s="543">
        <v>2022</v>
      </c>
      <c r="B193" s="543" t="s">
        <v>1464</v>
      </c>
      <c r="C193" s="543"/>
      <c r="D193" s="543" t="s">
        <v>1265</v>
      </c>
      <c r="E193" s="607" t="s">
        <v>1265</v>
      </c>
      <c r="F193" s="607" t="s">
        <v>1303</v>
      </c>
      <c r="G193" s="607" t="s">
        <v>1416</v>
      </c>
      <c r="H193" s="348"/>
      <c r="I193" s="601"/>
      <c r="J193" s="607" t="s">
        <v>1342</v>
      </c>
      <c r="K193" s="607" t="s">
        <v>1031</v>
      </c>
      <c r="L193" s="602"/>
      <c r="M193" s="602"/>
    </row>
    <row r="194" spans="1:13">
      <c r="A194" s="543">
        <v>2022</v>
      </c>
      <c r="B194" s="541"/>
      <c r="C194" s="541"/>
      <c r="D194" s="543" t="s">
        <v>1382</v>
      </c>
      <c r="E194" s="607" t="s">
        <v>1266</v>
      </c>
      <c r="F194" s="607" t="s">
        <v>1304</v>
      </c>
      <c r="G194" s="607" t="s">
        <v>1404</v>
      </c>
      <c r="H194" s="348"/>
      <c r="I194" s="601"/>
      <c r="J194" s="607" t="s">
        <v>1343</v>
      </c>
      <c r="K194" s="607" t="s">
        <v>1031</v>
      </c>
      <c r="L194" s="602"/>
      <c r="M194" s="602"/>
    </row>
    <row r="195" spans="1:13">
      <c r="A195" s="543">
        <v>2022</v>
      </c>
      <c r="B195" s="541"/>
      <c r="C195" s="541"/>
      <c r="D195" s="543" t="s">
        <v>1383</v>
      </c>
      <c r="E195" s="607" t="s">
        <v>1267</v>
      </c>
      <c r="F195" s="607" t="s">
        <v>1305</v>
      </c>
      <c r="G195" s="607" t="s">
        <v>1417</v>
      </c>
      <c r="H195" s="348"/>
      <c r="I195" s="601"/>
      <c r="J195" s="607" t="s">
        <v>1344</v>
      </c>
      <c r="K195" s="607"/>
      <c r="L195" s="602"/>
      <c r="M195" s="602"/>
    </row>
    <row r="196" spans="1:13">
      <c r="A196" s="543">
        <v>2022</v>
      </c>
      <c r="B196" s="541"/>
      <c r="C196" s="541"/>
      <c r="D196" s="543" t="s">
        <v>1384</v>
      </c>
      <c r="E196" s="607" t="s">
        <v>1268</v>
      </c>
      <c r="F196" s="607" t="s">
        <v>1306</v>
      </c>
      <c r="G196" s="607" t="s">
        <v>1404</v>
      </c>
      <c r="H196" s="348"/>
      <c r="I196" s="601"/>
      <c r="J196" s="607" t="s">
        <v>1345</v>
      </c>
      <c r="K196" s="607" t="s">
        <v>1031</v>
      </c>
      <c r="L196" s="602"/>
      <c r="M196" s="602"/>
    </row>
    <row r="197" spans="1:13">
      <c r="A197" s="543">
        <v>2022</v>
      </c>
      <c r="B197" s="541"/>
      <c r="C197" s="541"/>
      <c r="D197" s="543" t="s">
        <v>1385</v>
      </c>
      <c r="E197" s="607" t="s">
        <v>1269</v>
      </c>
      <c r="F197" s="607" t="s">
        <v>1307</v>
      </c>
      <c r="G197" s="607" t="s">
        <v>1418</v>
      </c>
      <c r="H197" s="348"/>
      <c r="I197" s="601"/>
      <c r="J197" s="607" t="s">
        <v>1346</v>
      </c>
      <c r="K197" s="607" t="s">
        <v>1031</v>
      </c>
      <c r="L197" s="602"/>
      <c r="M197" s="602"/>
    </row>
    <row r="198" spans="1:13">
      <c r="A198" s="543">
        <v>2022</v>
      </c>
      <c r="B198" s="541"/>
      <c r="C198" s="541"/>
      <c r="D198" s="543" t="s">
        <v>1386</v>
      </c>
      <c r="E198" s="607" t="s">
        <v>1270</v>
      </c>
      <c r="F198" s="607" t="s">
        <v>1308</v>
      </c>
      <c r="G198" s="607" t="s">
        <v>1497</v>
      </c>
      <c r="H198" s="348"/>
      <c r="I198" s="601"/>
      <c r="J198" s="607" t="s">
        <v>1347</v>
      </c>
      <c r="K198" s="607" t="s">
        <v>1364</v>
      </c>
      <c r="L198" s="602"/>
      <c r="M198" s="602"/>
    </row>
    <row r="199" spans="1:13">
      <c r="A199" s="543">
        <v>2022</v>
      </c>
      <c r="B199" s="541"/>
      <c r="C199" s="541"/>
      <c r="D199" s="543" t="s">
        <v>1387</v>
      </c>
      <c r="E199" s="607" t="s">
        <v>1271</v>
      </c>
      <c r="F199" s="607" t="s">
        <v>1309</v>
      </c>
      <c r="G199" s="607" t="s">
        <v>1404</v>
      </c>
      <c r="H199" s="348"/>
      <c r="I199" s="601"/>
      <c r="J199" s="607" t="s">
        <v>1348</v>
      </c>
      <c r="K199" s="607" t="s">
        <v>1031</v>
      </c>
      <c r="L199" s="602"/>
      <c r="M199" s="602"/>
    </row>
    <row r="200" spans="1:13">
      <c r="A200" s="543">
        <v>2022</v>
      </c>
      <c r="B200" s="541"/>
      <c r="C200" s="541"/>
      <c r="D200" s="543" t="s">
        <v>1388</v>
      </c>
      <c r="E200" s="607" t="s">
        <v>1272</v>
      </c>
      <c r="F200" s="607" t="s">
        <v>1310</v>
      </c>
      <c r="G200" s="607" t="s">
        <v>1409</v>
      </c>
      <c r="H200" s="348"/>
      <c r="I200" s="601"/>
      <c r="J200" s="607" t="s">
        <v>1349</v>
      </c>
      <c r="K200" s="607"/>
      <c r="L200" s="602"/>
      <c r="M200" s="602"/>
    </row>
    <row r="201" spans="1:13">
      <c r="A201" s="543">
        <v>2022</v>
      </c>
      <c r="B201" s="541"/>
      <c r="C201" s="541"/>
      <c r="D201" s="543" t="s">
        <v>1389</v>
      </c>
      <c r="E201" s="607" t="s">
        <v>1273</v>
      </c>
      <c r="F201" s="607" t="s">
        <v>1311</v>
      </c>
      <c r="G201" s="607" t="s">
        <v>1420</v>
      </c>
      <c r="H201" s="348"/>
      <c r="I201" s="601"/>
      <c r="J201" s="607" t="s">
        <v>1350</v>
      </c>
      <c r="K201" s="607"/>
      <c r="L201" s="602"/>
      <c r="M201" s="602"/>
    </row>
    <row r="202" spans="1:13">
      <c r="A202" s="543">
        <v>2022</v>
      </c>
      <c r="B202" s="541"/>
      <c r="C202" s="541"/>
      <c r="D202" s="543" t="s">
        <v>1390</v>
      </c>
      <c r="E202" s="607" t="s">
        <v>1274</v>
      </c>
      <c r="F202" s="607" t="s">
        <v>1312</v>
      </c>
      <c r="G202" s="607" t="s">
        <v>1421</v>
      </c>
      <c r="H202" s="348"/>
      <c r="I202" s="601"/>
      <c r="J202" s="607" t="s">
        <v>1351</v>
      </c>
      <c r="K202" s="607" t="s">
        <v>435</v>
      </c>
      <c r="L202" s="501" t="s">
        <v>1449</v>
      </c>
      <c r="M202" s="602"/>
    </row>
    <row r="203" spans="1:13">
      <c r="A203" s="543">
        <v>2022</v>
      </c>
      <c r="B203" s="541"/>
      <c r="C203" s="541"/>
      <c r="D203" s="543" t="s">
        <v>1391</v>
      </c>
      <c r="E203" s="607" t="s">
        <v>1275</v>
      </c>
      <c r="F203" s="607" t="s">
        <v>1313</v>
      </c>
      <c r="G203" s="607" t="s">
        <v>1402</v>
      </c>
      <c r="H203" s="348"/>
      <c r="I203" s="601"/>
      <c r="J203" s="607" t="s">
        <v>1352</v>
      </c>
      <c r="K203" s="607" t="s">
        <v>1031</v>
      </c>
      <c r="L203" s="602"/>
      <c r="M203" s="602"/>
    </row>
    <row r="204" spans="1:13">
      <c r="A204" s="543">
        <v>2022</v>
      </c>
      <c r="B204" s="495" t="s">
        <v>332</v>
      </c>
      <c r="C204" s="495"/>
      <c r="D204" s="543" t="s">
        <v>1392</v>
      </c>
      <c r="E204" s="607" t="s">
        <v>1276</v>
      </c>
      <c r="F204" s="607" t="s">
        <v>1314</v>
      </c>
      <c r="G204" s="607" t="s">
        <v>1419</v>
      </c>
      <c r="H204" s="348"/>
      <c r="I204" s="601"/>
      <c r="J204" s="607" t="s">
        <v>1353</v>
      </c>
      <c r="K204" s="607" t="s">
        <v>40</v>
      </c>
      <c r="L204" s="602"/>
      <c r="M204" s="602"/>
    </row>
    <row r="205" spans="1:13">
      <c r="A205" s="543">
        <v>2022</v>
      </c>
      <c r="B205" s="495"/>
      <c r="C205" s="495"/>
      <c r="D205" s="543" t="s">
        <v>1393</v>
      </c>
      <c r="E205" s="607" t="s">
        <v>1277</v>
      </c>
      <c r="F205" s="607" t="s">
        <v>1315</v>
      </c>
      <c r="G205" s="607" t="s">
        <v>1404</v>
      </c>
      <c r="H205" s="348"/>
      <c r="I205" s="601"/>
      <c r="J205" s="607" t="s">
        <v>1354</v>
      </c>
      <c r="K205" s="607" t="s">
        <v>1031</v>
      </c>
      <c r="L205" s="602"/>
      <c r="M205" s="602"/>
    </row>
    <row r="206" spans="1:13">
      <c r="A206" s="543">
        <v>2022</v>
      </c>
      <c r="B206" s="495"/>
      <c r="C206" s="495"/>
      <c r="D206" s="543" t="s">
        <v>1394</v>
      </c>
      <c r="E206" s="607" t="s">
        <v>1278</v>
      </c>
      <c r="F206" s="607" t="s">
        <v>1316</v>
      </c>
      <c r="G206" s="607" t="s">
        <v>1422</v>
      </c>
      <c r="H206" s="348"/>
      <c r="I206" s="601"/>
      <c r="J206" s="607" t="s">
        <v>1355</v>
      </c>
      <c r="K206" s="607" t="s">
        <v>1031</v>
      </c>
      <c r="L206" s="602"/>
      <c r="M206" s="602"/>
    </row>
    <row r="207" spans="1:13">
      <c r="A207" s="543">
        <v>2022</v>
      </c>
      <c r="B207" s="495" t="s">
        <v>494</v>
      </c>
      <c r="C207" s="495"/>
      <c r="D207" s="543" t="s">
        <v>1369</v>
      </c>
      <c r="E207" s="607" t="s">
        <v>1279</v>
      </c>
      <c r="F207" s="607" t="s">
        <v>1317</v>
      </c>
      <c r="G207" s="607" t="s">
        <v>1411</v>
      </c>
      <c r="H207" s="348"/>
      <c r="I207" s="601"/>
      <c r="J207" s="607" t="s">
        <v>1356</v>
      </c>
      <c r="K207" s="607" t="s">
        <v>1031</v>
      </c>
      <c r="L207" s="602"/>
      <c r="M207" s="602"/>
    </row>
    <row r="208" spans="1:13">
      <c r="A208" s="543">
        <v>2022</v>
      </c>
      <c r="B208" s="495" t="s">
        <v>332</v>
      </c>
      <c r="C208" s="495"/>
      <c r="D208" s="543" t="s">
        <v>1395</v>
      </c>
      <c r="E208" s="607" t="s">
        <v>1280</v>
      </c>
      <c r="F208" s="607" t="s">
        <v>1318</v>
      </c>
      <c r="G208" s="607" t="s">
        <v>1423</v>
      </c>
      <c r="H208" s="348"/>
      <c r="I208" s="601"/>
      <c r="J208" s="607" t="s">
        <v>1357</v>
      </c>
      <c r="K208" s="607" t="s">
        <v>40</v>
      </c>
      <c r="L208" s="602"/>
      <c r="M208" s="602"/>
    </row>
    <row r="209" spans="1:13">
      <c r="A209" s="543">
        <v>2022</v>
      </c>
      <c r="B209" s="541"/>
      <c r="C209" s="541"/>
      <c r="D209" s="543" t="s">
        <v>1396</v>
      </c>
      <c r="E209" s="607" t="s">
        <v>1281</v>
      </c>
      <c r="F209" s="607" t="s">
        <v>1319</v>
      </c>
      <c r="G209" s="607" t="s">
        <v>1424</v>
      </c>
      <c r="H209" s="348"/>
      <c r="I209" s="601"/>
      <c r="J209" s="607" t="s">
        <v>1358</v>
      </c>
      <c r="K209" s="607"/>
      <c r="L209" s="602"/>
      <c r="M209" s="602"/>
    </row>
    <row r="210" spans="1:13">
      <c r="A210" s="543">
        <v>2022</v>
      </c>
      <c r="B210" s="541"/>
      <c r="C210" s="541"/>
      <c r="D210" s="543" t="s">
        <v>1398</v>
      </c>
      <c r="E210" s="607" t="s">
        <v>1397</v>
      </c>
      <c r="F210" s="607" t="s">
        <v>1320</v>
      </c>
      <c r="G210" s="607" t="s">
        <v>1425</v>
      </c>
      <c r="H210" s="348"/>
      <c r="I210" s="601"/>
      <c r="J210" s="607" t="s">
        <v>1359</v>
      </c>
      <c r="K210" s="607"/>
      <c r="L210" s="602"/>
      <c r="M210" s="602"/>
    </row>
    <row r="211" spans="1:13">
      <c r="A211" s="543">
        <v>2022</v>
      </c>
      <c r="B211" s="541"/>
      <c r="C211" s="541"/>
      <c r="D211" s="543" t="s">
        <v>1399</v>
      </c>
      <c r="E211" s="607" t="s">
        <v>1282</v>
      </c>
      <c r="F211" s="607" t="s">
        <v>1321</v>
      </c>
      <c r="G211" s="607" t="s">
        <v>1426</v>
      </c>
      <c r="H211" s="348"/>
      <c r="I211" s="601"/>
      <c r="J211" s="607" t="s">
        <v>1360</v>
      </c>
      <c r="K211" s="607" t="s">
        <v>1031</v>
      </c>
      <c r="L211" s="602"/>
      <c r="M211" s="602"/>
    </row>
    <row r="212" spans="1:13">
      <c r="A212" s="543">
        <v>2022</v>
      </c>
      <c r="B212" s="541"/>
      <c r="C212" s="541"/>
      <c r="D212" s="543" t="s">
        <v>1394</v>
      </c>
      <c r="E212" s="607" t="s">
        <v>1283</v>
      </c>
      <c r="F212" s="607" t="s">
        <v>1322</v>
      </c>
      <c r="G212" s="607" t="s">
        <v>1427</v>
      </c>
      <c r="H212" s="348"/>
      <c r="I212" s="601"/>
      <c r="J212" s="607" t="s">
        <v>1361</v>
      </c>
      <c r="K212" s="607" t="s">
        <v>1031</v>
      </c>
      <c r="L212" s="602"/>
      <c r="M212" s="602"/>
    </row>
    <row r="213" spans="1:13">
      <c r="A213" s="543">
        <v>2022</v>
      </c>
      <c r="B213" s="541"/>
      <c r="C213" s="541"/>
      <c r="D213" s="543" t="s">
        <v>1400</v>
      </c>
      <c r="E213" s="607" t="s">
        <v>1284</v>
      </c>
      <c r="F213" s="607" t="s">
        <v>1323</v>
      </c>
      <c r="G213" s="607" t="s">
        <v>1428</v>
      </c>
      <c r="H213" s="348"/>
      <c r="I213" s="601"/>
      <c r="J213" s="607" t="s">
        <v>1362</v>
      </c>
      <c r="K213" s="607" t="s">
        <v>1031</v>
      </c>
      <c r="L213" s="602"/>
      <c r="M213" s="602"/>
    </row>
    <row r="214" spans="1:13">
      <c r="A214" s="543">
        <v>2022</v>
      </c>
      <c r="B214" s="541"/>
      <c r="C214" s="541"/>
      <c r="D214" s="543" t="s">
        <v>1436</v>
      </c>
      <c r="E214" s="607" t="s">
        <v>1285</v>
      </c>
      <c r="F214" s="607" t="s">
        <v>1324</v>
      </c>
      <c r="G214" s="607" t="s">
        <v>1429</v>
      </c>
      <c r="H214" s="348"/>
      <c r="I214" s="601"/>
      <c r="J214" s="607" t="s">
        <v>1363</v>
      </c>
      <c r="K214" s="601"/>
      <c r="L214" s="602"/>
      <c r="M214" s="602"/>
    </row>
    <row r="215" spans="1:13">
      <c r="A215" s="545">
        <v>2022</v>
      </c>
      <c r="B215" s="546"/>
      <c r="C215" s="546"/>
      <c r="D215" s="545" t="s">
        <v>1478</v>
      </c>
      <c r="E215" s="618" t="s">
        <v>1479</v>
      </c>
      <c r="F215" s="607" t="s">
        <v>1480</v>
      </c>
      <c r="G215" s="619" t="s">
        <v>1486</v>
      </c>
      <c r="H215" s="620"/>
      <c r="I215" s="621"/>
      <c r="J215" s="622" t="s">
        <v>1481</v>
      </c>
      <c r="K215" s="623" t="s">
        <v>1031</v>
      </c>
      <c r="L215" s="602"/>
      <c r="M215" s="602"/>
    </row>
    <row r="216" spans="1:13">
      <c r="A216" s="545">
        <v>2022</v>
      </c>
      <c r="B216" s="546"/>
      <c r="C216" s="546"/>
      <c r="D216" s="545" t="s">
        <v>1482</v>
      </c>
      <c r="E216" s="624" t="s">
        <v>1483</v>
      </c>
      <c r="F216" s="607" t="s">
        <v>1484</v>
      </c>
      <c r="G216" s="619" t="s">
        <v>1487</v>
      </c>
      <c r="H216" s="620"/>
      <c r="I216" s="621"/>
      <c r="J216" s="625" t="s">
        <v>1485</v>
      </c>
      <c r="K216" s="621"/>
      <c r="L216" s="602"/>
      <c r="M216" s="602"/>
    </row>
    <row r="217" spans="1:13">
      <c r="A217" s="545">
        <v>2022</v>
      </c>
      <c r="B217" s="546"/>
      <c r="C217" s="546"/>
      <c r="D217" s="545" t="s">
        <v>1561</v>
      </c>
      <c r="E217" s="626" t="s">
        <v>1562</v>
      </c>
      <c r="F217" s="607" t="s">
        <v>1560</v>
      </c>
      <c r="G217" s="619" t="s">
        <v>1563</v>
      </c>
      <c r="H217" s="620"/>
      <c r="I217" s="621"/>
      <c r="J217" s="625" t="s">
        <v>1564</v>
      </c>
      <c r="K217" s="627" t="s">
        <v>40</v>
      </c>
      <c r="L217" s="602"/>
      <c r="M217" s="602"/>
    </row>
    <row r="218" spans="1:13">
      <c r="A218" s="545">
        <v>2022</v>
      </c>
      <c r="B218" s="606" t="s">
        <v>494</v>
      </c>
      <c r="C218" s="606"/>
      <c r="D218" s="545" t="s">
        <v>1599</v>
      </c>
      <c r="E218" s="626" t="s">
        <v>1600</v>
      </c>
      <c r="F218" s="607" t="s">
        <v>1601</v>
      </c>
      <c r="G218" s="619" t="s">
        <v>1603</v>
      </c>
      <c r="H218" s="620"/>
      <c r="I218" s="621"/>
      <c r="J218" s="625" t="s">
        <v>1602</v>
      </c>
      <c r="K218" s="627" t="s">
        <v>40</v>
      </c>
      <c r="L218" s="602"/>
      <c r="M218" s="602"/>
    </row>
    <row r="219" spans="1:13">
      <c r="A219" s="633">
        <f>COUNT(A167:A218)</f>
        <v>52</v>
      </c>
      <c r="B219" s="634" t="s">
        <v>2880</v>
      </c>
      <c r="C219" s="548"/>
      <c r="D219" s="548"/>
      <c r="E219" s="548"/>
      <c r="F219" s="548"/>
      <c r="G219" s="548"/>
      <c r="H219" s="549"/>
      <c r="I219" s="549"/>
      <c r="J219" s="549"/>
      <c r="K219" s="549"/>
      <c r="L219" s="550"/>
      <c r="M219" s="550"/>
    </row>
    <row r="220" spans="1:13">
      <c r="A220" s="548"/>
      <c r="B220" s="548"/>
      <c r="C220" s="548"/>
      <c r="D220" s="548"/>
      <c r="E220" s="548"/>
      <c r="F220" s="548"/>
      <c r="G220" s="548"/>
      <c r="H220" s="549"/>
      <c r="I220" s="549"/>
      <c r="J220" s="549"/>
      <c r="K220" s="549"/>
      <c r="L220" s="550"/>
      <c r="M220" s="550"/>
    </row>
    <row r="221" spans="1:13">
      <c r="A221" s="548"/>
      <c r="B221" s="548"/>
      <c r="C221" s="548"/>
      <c r="D221" s="548"/>
      <c r="E221" s="548"/>
      <c r="F221" s="548"/>
      <c r="G221" s="548"/>
      <c r="H221" s="549"/>
      <c r="I221" s="549"/>
      <c r="J221" s="549"/>
      <c r="K221" s="549"/>
      <c r="L221" s="550"/>
      <c r="M221" s="550"/>
    </row>
    <row r="222" spans="1:13" s="291" customFormat="1" ht="10.5">
      <c r="A222" s="551">
        <v>2021</v>
      </c>
      <c r="B222" s="551"/>
      <c r="C222" s="551"/>
      <c r="D222" s="551" t="s">
        <v>1142</v>
      </c>
      <c r="E222" s="552" t="s">
        <v>1143</v>
      </c>
      <c r="F222" s="552" t="s">
        <v>1144</v>
      </c>
      <c r="G222" s="552" t="s">
        <v>1145</v>
      </c>
      <c r="H222" s="542"/>
      <c r="I222" s="542"/>
      <c r="J222" s="552" t="s">
        <v>1146</v>
      </c>
      <c r="K222" s="542"/>
      <c r="L222" s="551"/>
      <c r="M222" s="551"/>
    </row>
    <row r="223" spans="1:13">
      <c r="A223" s="306">
        <v>2021</v>
      </c>
      <c r="B223" s="306"/>
      <c r="C223" s="543"/>
      <c r="D223" s="306" t="s">
        <v>1103</v>
      </c>
      <c r="E223" s="553" t="s">
        <v>1104</v>
      </c>
      <c r="F223" s="554" t="s">
        <v>1105</v>
      </c>
      <c r="G223" s="291" t="s">
        <v>1106</v>
      </c>
      <c r="H223" s="555"/>
      <c r="I223" s="555" t="s">
        <v>22</v>
      </c>
      <c r="J223" s="556" t="s">
        <v>1107</v>
      </c>
      <c r="K223" s="557" t="s">
        <v>1108</v>
      </c>
      <c r="L223" s="558"/>
      <c r="M223" s="559"/>
    </row>
    <row r="224" spans="1:13">
      <c r="A224" s="560">
        <v>2021</v>
      </c>
      <c r="B224" s="560"/>
      <c r="C224" s="560"/>
      <c r="D224" s="561" t="s">
        <v>1026</v>
      </c>
      <c r="E224" s="561" t="s">
        <v>1032</v>
      </c>
      <c r="F224" s="561" t="s">
        <v>963</v>
      </c>
      <c r="G224" s="561" t="s">
        <v>1033</v>
      </c>
      <c r="H224" s="562"/>
      <c r="I224" s="563" t="s">
        <v>22</v>
      </c>
      <c r="J224" s="563" t="s">
        <v>965</v>
      </c>
      <c r="K224" s="563" t="s">
        <v>1031</v>
      </c>
      <c r="L224" s="560"/>
      <c r="M224" s="560"/>
    </row>
    <row r="225" spans="1:13">
      <c r="A225" s="544">
        <v>2021</v>
      </c>
      <c r="B225" s="544"/>
      <c r="C225" s="544"/>
      <c r="D225" s="544" t="s">
        <v>1021</v>
      </c>
      <c r="E225" s="544" t="s">
        <v>1022</v>
      </c>
      <c r="F225" s="306" t="s">
        <v>1025</v>
      </c>
      <c r="G225" s="306" t="s">
        <v>1023</v>
      </c>
      <c r="H225" s="544"/>
      <c r="I225" s="544"/>
      <c r="J225" s="307" t="s">
        <v>1024</v>
      </c>
      <c r="K225" s="564"/>
      <c r="L225" s="544"/>
      <c r="M225" s="544"/>
    </row>
    <row r="226" spans="1:13" s="291" customFormat="1" ht="10.5">
      <c r="A226" s="306">
        <v>2021</v>
      </c>
      <c r="B226" s="306"/>
      <c r="C226" s="306"/>
      <c r="D226" s="306" t="s">
        <v>901</v>
      </c>
      <c r="E226" s="306" t="s">
        <v>902</v>
      </c>
      <c r="F226" s="306" t="s">
        <v>903</v>
      </c>
      <c r="G226" s="306" t="s">
        <v>904</v>
      </c>
      <c r="H226" s="565"/>
      <c r="I226" s="565"/>
      <c r="J226" s="557" t="s">
        <v>905</v>
      </c>
      <c r="K226" s="557"/>
      <c r="L226" s="558"/>
      <c r="M226" s="558"/>
    </row>
    <row r="227" spans="1:13" s="291" customFormat="1" ht="10.5">
      <c r="A227" s="306">
        <v>2021</v>
      </c>
      <c r="B227" s="306"/>
      <c r="C227" s="306"/>
      <c r="D227" s="306" t="s">
        <v>1006</v>
      </c>
      <c r="E227" s="306" t="s">
        <v>1007</v>
      </c>
      <c r="F227" s="306" t="s">
        <v>1008</v>
      </c>
      <c r="G227" s="306" t="s">
        <v>1009</v>
      </c>
      <c r="H227" s="565" t="s">
        <v>8</v>
      </c>
      <c r="I227" s="565" t="s">
        <v>523</v>
      </c>
      <c r="J227" s="557" t="s">
        <v>1010</v>
      </c>
      <c r="K227" s="557" t="s">
        <v>435</v>
      </c>
      <c r="L227" s="558"/>
      <c r="M227" s="558" t="s">
        <v>1011</v>
      </c>
    </row>
    <row r="228" spans="1:13" s="291" customFormat="1" ht="10.5">
      <c r="A228" s="306">
        <v>2021</v>
      </c>
      <c r="B228" s="306"/>
      <c r="C228" s="306"/>
      <c r="D228" s="306" t="s">
        <v>1002</v>
      </c>
      <c r="E228" s="306" t="s">
        <v>1003</v>
      </c>
      <c r="F228" s="306" t="s">
        <v>1004</v>
      </c>
      <c r="G228" s="306" t="s">
        <v>829</v>
      </c>
      <c r="H228" s="565"/>
      <c r="I228" s="565"/>
      <c r="J228" s="557" t="s">
        <v>1005</v>
      </c>
      <c r="K228" s="557"/>
      <c r="L228" s="558"/>
      <c r="M228" s="558"/>
    </row>
    <row r="229" spans="1:13" s="291" customFormat="1" ht="10.5">
      <c r="A229" s="306">
        <v>2021</v>
      </c>
      <c r="B229" s="306"/>
      <c r="C229" s="306"/>
      <c r="D229" s="306" t="s">
        <v>996</v>
      </c>
      <c r="E229" s="306" t="s">
        <v>997</v>
      </c>
      <c r="F229" s="306" t="s">
        <v>998</v>
      </c>
      <c r="G229" s="306" t="s">
        <v>999</v>
      </c>
      <c r="H229" s="565"/>
      <c r="I229" s="565"/>
      <c r="J229" s="557" t="s">
        <v>1000</v>
      </c>
      <c r="K229" s="557"/>
      <c r="L229" s="558"/>
      <c r="M229" s="558"/>
    </row>
    <row r="230" spans="1:13" s="291" customFormat="1" ht="10.5">
      <c r="A230" s="306">
        <v>2021</v>
      </c>
      <c r="B230" s="306"/>
      <c r="C230" s="306"/>
      <c r="D230" s="306" t="s">
        <v>992</v>
      </c>
      <c r="E230" s="306" t="s">
        <v>993</v>
      </c>
      <c r="F230" s="306" t="s">
        <v>994</v>
      </c>
      <c r="G230" s="306" t="s">
        <v>937</v>
      </c>
      <c r="H230" s="565"/>
      <c r="I230" s="565"/>
      <c r="J230" s="557" t="s">
        <v>995</v>
      </c>
      <c r="K230" s="557"/>
      <c r="L230" s="558"/>
      <c r="M230" s="558"/>
    </row>
    <row r="231" spans="1:13" s="291" customFormat="1" ht="10.5">
      <c r="A231" s="306">
        <v>2021</v>
      </c>
      <c r="B231" s="306" t="s">
        <v>1472</v>
      </c>
      <c r="C231" s="306"/>
      <c r="D231" s="306" t="s">
        <v>988</v>
      </c>
      <c r="E231" s="306" t="s">
        <v>1471</v>
      </c>
      <c r="F231" s="306" t="s">
        <v>989</v>
      </c>
      <c r="G231" s="306" t="s">
        <v>991</v>
      </c>
      <c r="H231" s="565"/>
      <c r="I231" s="565"/>
      <c r="J231" s="557" t="s">
        <v>990</v>
      </c>
      <c r="K231" s="557"/>
      <c r="L231" s="558"/>
      <c r="M231" s="558"/>
    </row>
    <row r="232" spans="1:13" s="291" customFormat="1" ht="10.5">
      <c r="A232" s="306">
        <v>2021</v>
      </c>
      <c r="B232" s="306"/>
      <c r="C232" s="306"/>
      <c r="D232" s="306" t="s">
        <v>984</v>
      </c>
      <c r="E232" s="306" t="s">
        <v>985</v>
      </c>
      <c r="F232" s="306" t="s">
        <v>986</v>
      </c>
      <c r="G232" s="306" t="s">
        <v>904</v>
      </c>
      <c r="H232" s="565"/>
      <c r="I232" s="565"/>
      <c r="J232" s="557" t="s">
        <v>987</v>
      </c>
      <c r="K232" s="557"/>
      <c r="L232" s="558"/>
      <c r="M232" s="558"/>
    </row>
    <row r="233" spans="1:13" s="291" customFormat="1" ht="10.5">
      <c r="A233" s="306">
        <v>2021</v>
      </c>
      <c r="B233" s="306"/>
      <c r="C233" s="306"/>
      <c r="D233" s="306" t="s">
        <v>979</v>
      </c>
      <c r="E233" s="306" t="s">
        <v>980</v>
      </c>
      <c r="F233" s="306" t="s">
        <v>981</v>
      </c>
      <c r="G233" s="306" t="s">
        <v>982</v>
      </c>
      <c r="H233" s="565"/>
      <c r="I233" s="565"/>
      <c r="J233" s="557" t="s">
        <v>983</v>
      </c>
      <c r="K233" s="557"/>
      <c r="L233" s="558"/>
      <c r="M233" s="558"/>
    </row>
    <row r="234" spans="1:13" s="291" customFormat="1" ht="10.5">
      <c r="A234" s="306">
        <v>2021</v>
      </c>
      <c r="B234" s="306"/>
      <c r="C234" s="306"/>
      <c r="D234" s="306" t="s">
        <v>975</v>
      </c>
      <c r="E234" s="306" t="s">
        <v>976</v>
      </c>
      <c r="F234" s="306" t="s">
        <v>977</v>
      </c>
      <c r="G234" s="306" t="s">
        <v>919</v>
      </c>
      <c r="H234" s="565"/>
      <c r="I234" s="565"/>
      <c r="J234" s="557" t="s">
        <v>978</v>
      </c>
      <c r="K234" s="557" t="s">
        <v>1102</v>
      </c>
      <c r="L234" s="558"/>
      <c r="M234" s="558"/>
    </row>
    <row r="235" spans="1:13" s="291" customFormat="1" ht="10.5">
      <c r="A235" s="306">
        <v>2021</v>
      </c>
      <c r="B235" s="306"/>
      <c r="C235" s="306"/>
      <c r="D235" s="306" t="s">
        <v>971</v>
      </c>
      <c r="E235" s="306" t="s">
        <v>972</v>
      </c>
      <c r="F235" s="306" t="s">
        <v>973</v>
      </c>
      <c r="G235" s="306" t="s">
        <v>919</v>
      </c>
      <c r="H235" s="565"/>
      <c r="I235" s="565"/>
      <c r="J235" s="557" t="s">
        <v>974</v>
      </c>
      <c r="K235" s="557"/>
      <c r="L235" s="558"/>
      <c r="M235" s="558"/>
    </row>
    <row r="236" spans="1:13" s="291" customFormat="1" ht="10.5">
      <c r="A236" s="306">
        <v>2021</v>
      </c>
      <c r="B236" s="306"/>
      <c r="C236" s="306"/>
      <c r="D236" s="306" t="s">
        <v>966</v>
      </c>
      <c r="E236" s="306" t="s">
        <v>967</v>
      </c>
      <c r="F236" s="306" t="s">
        <v>968</v>
      </c>
      <c r="G236" s="306" t="s">
        <v>969</v>
      </c>
      <c r="H236" s="565" t="s">
        <v>8</v>
      </c>
      <c r="I236" s="565" t="s">
        <v>523</v>
      </c>
      <c r="J236" s="557" t="s">
        <v>970</v>
      </c>
      <c r="K236" s="557" t="s">
        <v>1069</v>
      </c>
      <c r="L236" s="558" t="s">
        <v>1072</v>
      </c>
      <c r="M236" s="558" t="s">
        <v>1073</v>
      </c>
    </row>
    <row r="237" spans="1:13" s="291" customFormat="1" ht="10.5">
      <c r="A237" s="306">
        <v>2021</v>
      </c>
      <c r="B237" s="306"/>
      <c r="C237" s="306"/>
      <c r="D237" s="306" t="s">
        <v>962</v>
      </c>
      <c r="E237" s="306" t="s">
        <v>964</v>
      </c>
      <c r="F237" s="306" t="s">
        <v>963</v>
      </c>
      <c r="G237" s="306" t="s">
        <v>904</v>
      </c>
      <c r="H237" s="565"/>
      <c r="I237" s="565"/>
      <c r="J237" s="557" t="s">
        <v>965</v>
      </c>
      <c r="K237" s="557"/>
      <c r="L237" s="558"/>
      <c r="M237" s="558"/>
    </row>
    <row r="238" spans="1:13" s="291" customFormat="1" ht="10.5">
      <c r="A238" s="306">
        <v>2021</v>
      </c>
      <c r="B238" s="306"/>
      <c r="C238" s="306"/>
      <c r="D238" s="306" t="s">
        <v>957</v>
      </c>
      <c r="E238" s="306" t="s">
        <v>958</v>
      </c>
      <c r="F238" s="306" t="s">
        <v>959</v>
      </c>
      <c r="G238" s="306" t="s">
        <v>960</v>
      </c>
      <c r="H238" s="565"/>
      <c r="I238" s="565"/>
      <c r="J238" s="557" t="s">
        <v>961</v>
      </c>
      <c r="K238" s="557"/>
      <c r="L238" s="558"/>
      <c r="M238" s="558"/>
    </row>
    <row r="239" spans="1:13" s="291" customFormat="1" ht="10.5">
      <c r="A239" s="306">
        <v>2021</v>
      </c>
      <c r="B239" s="306"/>
      <c r="C239" s="306"/>
      <c r="D239" s="306" t="s">
        <v>954</v>
      </c>
      <c r="E239" s="306" t="s">
        <v>954</v>
      </c>
      <c r="F239" s="306" t="s">
        <v>955</v>
      </c>
      <c r="G239" s="306" t="s">
        <v>904</v>
      </c>
      <c r="H239" s="565"/>
      <c r="I239" s="565"/>
      <c r="J239" s="557" t="s">
        <v>956</v>
      </c>
      <c r="K239" s="557"/>
      <c r="L239" s="558"/>
      <c r="M239" s="558"/>
    </row>
    <row r="240" spans="1:13" s="291" customFormat="1" ht="10.5">
      <c r="A240" s="306">
        <v>2021</v>
      </c>
      <c r="B240" s="306"/>
      <c r="C240" s="306"/>
      <c r="D240" s="306" t="s">
        <v>950</v>
      </c>
      <c r="E240" s="306" t="s">
        <v>951</v>
      </c>
      <c r="F240" s="306" t="s">
        <v>952</v>
      </c>
      <c r="G240" s="306" t="s">
        <v>920</v>
      </c>
      <c r="H240" s="565" t="s">
        <v>8</v>
      </c>
      <c r="I240" s="565" t="s">
        <v>523</v>
      </c>
      <c r="J240" s="557" t="s">
        <v>953</v>
      </c>
      <c r="K240" s="557" t="s">
        <v>1069</v>
      </c>
      <c r="L240" s="558" t="s">
        <v>1070</v>
      </c>
      <c r="M240" s="558" t="s">
        <v>1071</v>
      </c>
    </row>
    <row r="241" spans="1:13" s="291" customFormat="1" ht="10.5">
      <c r="A241" s="306">
        <v>2021</v>
      </c>
      <c r="B241" s="306"/>
      <c r="C241" s="306"/>
      <c r="D241" s="306" t="s">
        <v>945</v>
      </c>
      <c r="E241" s="306" t="s">
        <v>946</v>
      </c>
      <c r="F241" s="306" t="s">
        <v>947</v>
      </c>
      <c r="G241" s="306" t="s">
        <v>949</v>
      </c>
      <c r="H241" s="565"/>
      <c r="I241" s="565"/>
      <c r="J241" s="557" t="s">
        <v>948</v>
      </c>
      <c r="K241" s="557"/>
      <c r="L241" s="558"/>
      <c r="M241" s="558"/>
    </row>
    <row r="242" spans="1:13" s="291" customFormat="1" ht="10.5">
      <c r="A242" s="306">
        <v>2021</v>
      </c>
      <c r="B242" s="306"/>
      <c r="C242" s="306"/>
      <c r="D242" s="306" t="s">
        <v>940</v>
      </c>
      <c r="E242" s="306" t="s">
        <v>941</v>
      </c>
      <c r="F242" s="306" t="s">
        <v>942</v>
      </c>
      <c r="G242" s="306" t="s">
        <v>944</v>
      </c>
      <c r="H242" s="565"/>
      <c r="I242" s="565"/>
      <c r="J242" s="557" t="s">
        <v>943</v>
      </c>
      <c r="K242" s="557"/>
      <c r="L242" s="558"/>
      <c r="M242" s="558"/>
    </row>
    <row r="243" spans="1:13" s="291" customFormat="1" ht="10.5">
      <c r="A243" s="306">
        <v>2021</v>
      </c>
      <c r="B243" s="306"/>
      <c r="C243" s="306"/>
      <c r="D243" s="306" t="s">
        <v>934</v>
      </c>
      <c r="E243" s="306" t="s">
        <v>935</v>
      </c>
      <c r="F243" s="306" t="s">
        <v>936</v>
      </c>
      <c r="G243" s="306" t="s">
        <v>939</v>
      </c>
      <c r="H243" s="565"/>
      <c r="I243" s="565"/>
      <c r="J243" s="557" t="s">
        <v>938</v>
      </c>
      <c r="K243" s="557"/>
      <c r="L243" s="558"/>
      <c r="M243" s="558"/>
    </row>
    <row r="244" spans="1:13" s="291" customFormat="1" ht="10.5">
      <c r="A244" s="306">
        <v>2021</v>
      </c>
      <c r="B244" s="306"/>
      <c r="C244" s="306"/>
      <c r="D244" s="306" t="s">
        <v>930</v>
      </c>
      <c r="E244" s="306" t="s">
        <v>931</v>
      </c>
      <c r="F244" s="306" t="s">
        <v>932</v>
      </c>
      <c r="G244" s="306" t="s">
        <v>920</v>
      </c>
      <c r="H244" s="565"/>
      <c r="I244" s="565"/>
      <c r="J244" s="557" t="s">
        <v>933</v>
      </c>
      <c r="K244" s="557"/>
      <c r="L244" s="558"/>
      <c r="M244" s="558"/>
    </row>
    <row r="245" spans="1:13" s="291" customFormat="1" ht="10.5">
      <c r="A245" s="306">
        <v>2021</v>
      </c>
      <c r="B245" s="306"/>
      <c r="C245" s="306"/>
      <c r="D245" s="306" t="s">
        <v>926</v>
      </c>
      <c r="E245" s="306" t="s">
        <v>927</v>
      </c>
      <c r="F245" s="306" t="s">
        <v>928</v>
      </c>
      <c r="G245" s="306" t="s">
        <v>920</v>
      </c>
      <c r="H245" s="565"/>
      <c r="I245" s="565"/>
      <c r="J245" s="557" t="s">
        <v>929</v>
      </c>
      <c r="K245" s="557"/>
      <c r="L245" s="558"/>
      <c r="M245" s="558"/>
    </row>
    <row r="246" spans="1:13" s="291" customFormat="1" ht="10.5">
      <c r="A246" s="306">
        <v>2021</v>
      </c>
      <c r="B246" s="306"/>
      <c r="C246" s="306"/>
      <c r="D246" s="306" t="s">
        <v>922</v>
      </c>
      <c r="E246" s="306" t="s">
        <v>923</v>
      </c>
      <c r="F246" s="306" t="s">
        <v>924</v>
      </c>
      <c r="G246" s="306" t="s">
        <v>920</v>
      </c>
      <c r="H246" s="565"/>
      <c r="I246" s="565"/>
      <c r="J246" s="557" t="s">
        <v>925</v>
      </c>
      <c r="K246" s="557"/>
      <c r="L246" s="558"/>
      <c r="M246" s="558"/>
    </row>
    <row r="247" spans="1:13" s="291" customFormat="1" ht="10.5">
      <c r="A247" s="306">
        <v>2021</v>
      </c>
      <c r="B247" s="306"/>
      <c r="C247" s="306"/>
      <c r="D247" s="306" t="s">
        <v>916</v>
      </c>
      <c r="E247" s="306" t="s">
        <v>917</v>
      </c>
      <c r="F247" s="306" t="s">
        <v>918</v>
      </c>
      <c r="G247" s="306" t="s">
        <v>920</v>
      </c>
      <c r="H247" s="565"/>
      <c r="I247" s="565"/>
      <c r="J247" s="557" t="s">
        <v>921</v>
      </c>
      <c r="K247" s="557"/>
      <c r="L247" s="558"/>
      <c r="M247" s="558"/>
    </row>
    <row r="248" spans="1:13" s="291" customFormat="1" ht="10.5">
      <c r="A248" s="306">
        <v>2021</v>
      </c>
      <c r="B248" s="306"/>
      <c r="C248" s="306"/>
      <c r="D248" s="306" t="s">
        <v>911</v>
      </c>
      <c r="E248" s="306" t="s">
        <v>912</v>
      </c>
      <c r="F248" s="306" t="s">
        <v>913</v>
      </c>
      <c r="G248" s="306" t="s">
        <v>914</v>
      </c>
      <c r="H248" s="565"/>
      <c r="I248" s="565"/>
      <c r="J248" s="557" t="s">
        <v>915</v>
      </c>
      <c r="K248" s="557"/>
      <c r="L248" s="558"/>
      <c r="M248" s="558"/>
    </row>
    <row r="249" spans="1:13" s="291" customFormat="1" ht="10.5">
      <c r="A249" s="306">
        <v>2021</v>
      </c>
      <c r="B249" s="306"/>
      <c r="C249" s="306"/>
      <c r="D249" s="306" t="s">
        <v>907</v>
      </c>
      <c r="E249" s="306" t="s">
        <v>908</v>
      </c>
      <c r="F249" s="306" t="s">
        <v>909</v>
      </c>
      <c r="G249" s="306" t="s">
        <v>904</v>
      </c>
      <c r="H249" s="565"/>
      <c r="I249" s="565"/>
      <c r="J249" s="557" t="s">
        <v>910</v>
      </c>
      <c r="K249" s="557"/>
      <c r="L249" s="558"/>
      <c r="M249" s="558"/>
    </row>
    <row r="250" spans="1:13" s="569" customFormat="1" ht="10.5">
      <c r="A250" s="566">
        <v>2021</v>
      </c>
      <c r="B250" s="566"/>
      <c r="C250" s="566"/>
      <c r="D250" s="566" t="s">
        <v>897</v>
      </c>
      <c r="E250" s="566" t="s">
        <v>899</v>
      </c>
      <c r="F250" s="566" t="s">
        <v>898</v>
      </c>
      <c r="G250" s="566" t="s">
        <v>900</v>
      </c>
      <c r="H250" s="566"/>
      <c r="I250" s="566"/>
      <c r="J250" s="567" t="s">
        <v>906</v>
      </c>
      <c r="K250" s="568" t="s">
        <v>812</v>
      </c>
      <c r="L250" s="568"/>
      <c r="M250" s="568"/>
    </row>
    <row r="251" spans="1:13" s="569" customFormat="1" ht="10.5">
      <c r="A251" s="566">
        <v>2021</v>
      </c>
      <c r="B251" s="566"/>
      <c r="C251" s="566"/>
      <c r="D251" s="566" t="s">
        <v>884</v>
      </c>
      <c r="E251" s="566" t="s">
        <v>893</v>
      </c>
      <c r="F251" s="566" t="s">
        <v>894</v>
      </c>
      <c r="G251" s="566" t="s">
        <v>895</v>
      </c>
      <c r="H251" s="566"/>
      <c r="I251" s="566"/>
      <c r="J251" s="567" t="s">
        <v>896</v>
      </c>
      <c r="K251" s="568" t="s">
        <v>812</v>
      </c>
      <c r="L251" s="568"/>
      <c r="M251" s="568"/>
    </row>
    <row r="252" spans="1:13" s="569" customFormat="1" ht="10.5">
      <c r="A252" s="566">
        <v>2021</v>
      </c>
      <c r="B252" s="566"/>
      <c r="C252" s="566"/>
      <c r="D252" s="566" t="s">
        <v>888</v>
      </c>
      <c r="E252" s="566" t="s">
        <v>889</v>
      </c>
      <c r="F252" s="566" t="s">
        <v>890</v>
      </c>
      <c r="G252" s="566" t="s">
        <v>891</v>
      </c>
      <c r="H252" s="566"/>
      <c r="I252" s="566"/>
      <c r="J252" s="567" t="s">
        <v>892</v>
      </c>
      <c r="K252" s="568"/>
      <c r="L252" s="568"/>
      <c r="M252" s="568"/>
    </row>
    <row r="253" spans="1:13" s="569" customFormat="1" ht="10.5">
      <c r="A253" s="566">
        <v>2021</v>
      </c>
      <c r="B253" s="566"/>
      <c r="C253" s="566"/>
      <c r="D253" s="566" t="s">
        <v>884</v>
      </c>
      <c r="E253" s="566" t="s">
        <v>885</v>
      </c>
      <c r="F253" s="566" t="s">
        <v>886</v>
      </c>
      <c r="G253" s="566" t="s">
        <v>887</v>
      </c>
      <c r="H253" s="566"/>
      <c r="I253" s="566"/>
      <c r="J253" s="567" t="s">
        <v>887</v>
      </c>
      <c r="K253" s="568"/>
      <c r="L253" s="568"/>
      <c r="M253" s="568"/>
    </row>
    <row r="254" spans="1:13" s="569" customFormat="1" ht="10.5">
      <c r="A254" s="566">
        <v>2021</v>
      </c>
      <c r="B254" s="566"/>
      <c r="C254" s="566"/>
      <c r="D254" s="566" t="s">
        <v>879</v>
      </c>
      <c r="E254" s="566" t="s">
        <v>880</v>
      </c>
      <c r="F254" s="566" t="s">
        <v>881</v>
      </c>
      <c r="G254" s="566" t="s">
        <v>882</v>
      </c>
      <c r="H254" s="566" t="s">
        <v>8</v>
      </c>
      <c r="I254" s="566" t="s">
        <v>523</v>
      </c>
      <c r="J254" s="567" t="s">
        <v>883</v>
      </c>
      <c r="K254" s="568" t="s">
        <v>812</v>
      </c>
      <c r="L254" s="568"/>
      <c r="M254" s="568"/>
    </row>
    <row r="255" spans="1:13" s="569" customFormat="1" ht="10.5">
      <c r="A255" s="566">
        <v>2021</v>
      </c>
      <c r="B255" s="566"/>
      <c r="C255" s="566"/>
      <c r="D255" s="566" t="s">
        <v>874</v>
      </c>
      <c r="E255" s="566" t="s">
        <v>875</v>
      </c>
      <c r="F255" s="566" t="s">
        <v>876</v>
      </c>
      <c r="G255" s="566" t="s">
        <v>877</v>
      </c>
      <c r="H255" s="566"/>
      <c r="I255" s="566"/>
      <c r="J255" s="567" t="s">
        <v>878</v>
      </c>
      <c r="K255" s="568" t="s">
        <v>812</v>
      </c>
      <c r="L255" s="568"/>
      <c r="M255" s="568"/>
    </row>
    <row r="256" spans="1:13" s="569" customFormat="1" ht="10.5">
      <c r="A256" s="566">
        <v>2021</v>
      </c>
      <c r="B256" s="566" t="s">
        <v>825</v>
      </c>
      <c r="C256" s="566"/>
      <c r="D256" s="566" t="s">
        <v>826</v>
      </c>
      <c r="E256" s="566" t="s">
        <v>827</v>
      </c>
      <c r="F256" s="566" t="s">
        <v>828</v>
      </c>
      <c r="G256" s="566" t="s">
        <v>829</v>
      </c>
      <c r="H256" s="566" t="s">
        <v>8</v>
      </c>
      <c r="I256" s="566" t="s">
        <v>523</v>
      </c>
      <c r="J256" s="567" t="s">
        <v>830</v>
      </c>
      <c r="K256" s="568" t="s">
        <v>831</v>
      </c>
      <c r="L256" s="568"/>
      <c r="M256" s="568" t="s">
        <v>832</v>
      </c>
    </row>
    <row r="257" spans="1:13" s="569" customFormat="1" ht="10.5">
      <c r="A257" s="566">
        <v>2021</v>
      </c>
      <c r="B257" s="566" t="s">
        <v>50</v>
      </c>
      <c r="C257" s="566"/>
      <c r="D257" s="566" t="s">
        <v>815</v>
      </c>
      <c r="E257" s="566" t="s">
        <v>816</v>
      </c>
      <c r="F257" s="566" t="s">
        <v>817</v>
      </c>
      <c r="G257" s="566" t="s">
        <v>818</v>
      </c>
      <c r="H257" s="566" t="s">
        <v>819</v>
      </c>
      <c r="I257" s="566" t="s">
        <v>40</v>
      </c>
      <c r="J257" s="567" t="s">
        <v>820</v>
      </c>
      <c r="K257" s="568" t="s">
        <v>805</v>
      </c>
      <c r="L257" s="568" t="s">
        <v>821</v>
      </c>
      <c r="M257" s="568" t="s">
        <v>822</v>
      </c>
    </row>
    <row r="258" spans="1:13" s="569" customFormat="1" ht="10.5">
      <c r="A258" s="566">
        <v>2021</v>
      </c>
      <c r="B258" s="566" t="s">
        <v>97</v>
      </c>
      <c r="C258" s="566"/>
      <c r="D258" s="566" t="s">
        <v>807</v>
      </c>
      <c r="E258" s="566" t="s">
        <v>808</v>
      </c>
      <c r="F258" s="566" t="s">
        <v>809</v>
      </c>
      <c r="G258" s="566" t="s">
        <v>810</v>
      </c>
      <c r="H258" s="566" t="s">
        <v>8</v>
      </c>
      <c r="I258" s="566" t="s">
        <v>22</v>
      </c>
      <c r="J258" s="567" t="s">
        <v>811</v>
      </c>
      <c r="K258" s="568" t="s">
        <v>812</v>
      </c>
      <c r="L258" s="568" t="s">
        <v>813</v>
      </c>
      <c r="M258" s="568" t="s">
        <v>814</v>
      </c>
    </row>
    <row r="259" spans="1:13" s="569" customFormat="1" ht="10.5">
      <c r="A259" s="566">
        <v>2021</v>
      </c>
      <c r="B259" s="566" t="s">
        <v>799</v>
      </c>
      <c r="C259" s="566"/>
      <c r="D259" s="566" t="s">
        <v>800</v>
      </c>
      <c r="E259" s="566" t="s">
        <v>801</v>
      </c>
      <c r="F259" s="566" t="s">
        <v>802</v>
      </c>
      <c r="G259" s="566" t="s">
        <v>803</v>
      </c>
      <c r="H259" s="566" t="s">
        <v>8</v>
      </c>
      <c r="I259" s="566" t="s">
        <v>40</v>
      </c>
      <c r="J259" s="567" t="s">
        <v>804</v>
      </c>
      <c r="K259" s="568" t="s">
        <v>805</v>
      </c>
      <c r="L259" s="568" t="s">
        <v>1039</v>
      </c>
      <c r="M259" s="568" t="s">
        <v>806</v>
      </c>
    </row>
    <row r="260" spans="1:13" s="569" customFormat="1" ht="10.5">
      <c r="A260" s="566">
        <v>2021</v>
      </c>
      <c r="B260" s="566" t="s">
        <v>402</v>
      </c>
      <c r="C260" s="566"/>
      <c r="D260" s="566" t="s">
        <v>51</v>
      </c>
      <c r="E260" s="566" t="s">
        <v>792</v>
      </c>
      <c r="F260" s="566" t="s">
        <v>793</v>
      </c>
      <c r="G260" s="566" t="s">
        <v>794</v>
      </c>
      <c r="H260" s="566" t="s">
        <v>8</v>
      </c>
      <c r="I260" s="566" t="s">
        <v>523</v>
      </c>
      <c r="J260" s="567" t="s">
        <v>1067</v>
      </c>
      <c r="K260" s="568" t="s">
        <v>795</v>
      </c>
      <c r="L260" s="568" t="s">
        <v>1068</v>
      </c>
      <c r="M260" s="568" t="s">
        <v>796</v>
      </c>
    </row>
    <row r="261" spans="1:13" s="569" customFormat="1" ht="10.5">
      <c r="A261" s="547">
        <v>2021</v>
      </c>
      <c r="B261" s="547" t="s">
        <v>30</v>
      </c>
      <c r="C261" s="547"/>
      <c r="D261" s="570" t="s">
        <v>788</v>
      </c>
      <c r="E261" s="570" t="s">
        <v>789</v>
      </c>
      <c r="F261" s="570" t="s">
        <v>790</v>
      </c>
      <c r="G261" s="570" t="s">
        <v>791</v>
      </c>
      <c r="H261" s="570" t="s">
        <v>8</v>
      </c>
      <c r="I261" s="570" t="s">
        <v>40</v>
      </c>
      <c r="J261" s="547"/>
      <c r="K261" s="570"/>
      <c r="L261" s="570"/>
      <c r="M261" s="570"/>
    </row>
    <row r="262" spans="1:13" s="569" customFormat="1" ht="10.5">
      <c r="A262" s="633">
        <f>COUNT(A222:A261)</f>
        <v>40</v>
      </c>
      <c r="B262" s="634" t="s">
        <v>2880</v>
      </c>
      <c r="C262" s="631"/>
      <c r="D262" s="588"/>
      <c r="E262" s="588"/>
      <c r="F262" s="588"/>
      <c r="G262" s="588"/>
      <c r="H262" s="588"/>
      <c r="I262" s="588"/>
      <c r="J262" s="631"/>
      <c r="K262" s="588"/>
      <c r="L262" s="588"/>
      <c r="M262" s="588"/>
    </row>
    <row r="263" spans="1:13" s="569" customFormat="1" ht="10.5">
      <c r="A263" s="631"/>
      <c r="B263" s="631"/>
      <c r="C263" s="631"/>
      <c r="D263" s="588"/>
      <c r="E263" s="588"/>
      <c r="F263" s="588"/>
      <c r="G263" s="588"/>
      <c r="H263" s="588"/>
      <c r="I263" s="588"/>
      <c r="J263" s="631"/>
      <c r="K263" s="588"/>
      <c r="L263" s="588"/>
      <c r="M263" s="588"/>
    </row>
    <row r="264" spans="1:13" s="569" customFormat="1" ht="10.5">
      <c r="A264" s="631"/>
      <c r="B264" s="631"/>
      <c r="C264" s="631"/>
      <c r="D264" s="588"/>
      <c r="E264" s="588"/>
      <c r="F264" s="588"/>
      <c r="G264" s="588"/>
      <c r="H264" s="588"/>
      <c r="I264" s="588"/>
      <c r="J264" s="631"/>
      <c r="K264" s="588"/>
      <c r="L264" s="588"/>
      <c r="M264" s="588"/>
    </row>
    <row r="265" spans="1:13" s="569" customFormat="1" ht="10.5">
      <c r="A265" s="628">
        <v>2020</v>
      </c>
      <c r="B265" s="628" t="s">
        <v>39</v>
      </c>
      <c r="C265" s="628"/>
      <c r="D265" s="628" t="s">
        <v>784</v>
      </c>
      <c r="E265" s="628" t="s">
        <v>783</v>
      </c>
      <c r="F265" s="628" t="s">
        <v>781</v>
      </c>
      <c r="G265" s="628" t="s">
        <v>785</v>
      </c>
      <c r="H265" s="628"/>
      <c r="I265" s="628"/>
      <c r="J265" s="629" t="s">
        <v>782</v>
      </c>
      <c r="K265" s="630"/>
      <c r="L265" s="630"/>
      <c r="M265" s="630"/>
    </row>
    <row r="266" spans="1:13">
      <c r="A266" s="560">
        <v>2020</v>
      </c>
      <c r="B266" s="560"/>
      <c r="C266" s="560"/>
      <c r="D266" s="561" t="s">
        <v>1026</v>
      </c>
      <c r="E266" s="561" t="s">
        <v>1027</v>
      </c>
      <c r="F266" s="561" t="s">
        <v>1028</v>
      </c>
      <c r="G266" s="561" t="s">
        <v>1029</v>
      </c>
      <c r="H266" s="562"/>
      <c r="I266" s="563" t="s">
        <v>40</v>
      </c>
      <c r="J266" s="563" t="s">
        <v>1030</v>
      </c>
      <c r="K266" s="563" t="s">
        <v>1031</v>
      </c>
      <c r="L266" s="560"/>
      <c r="M266" s="560"/>
    </row>
    <row r="267" spans="1:13" s="569" customFormat="1" ht="10.5">
      <c r="A267" s="566">
        <v>2020</v>
      </c>
      <c r="B267" s="566" t="s">
        <v>291</v>
      </c>
      <c r="C267" s="566"/>
      <c r="D267" s="566" t="s">
        <v>774</v>
      </c>
      <c r="E267" s="566" t="s">
        <v>773</v>
      </c>
      <c r="F267" s="566" t="s">
        <v>772</v>
      </c>
      <c r="G267" s="566" t="s">
        <v>775</v>
      </c>
      <c r="H267" s="566"/>
      <c r="I267" s="566"/>
      <c r="J267" s="567" t="s">
        <v>776</v>
      </c>
      <c r="K267" s="568"/>
      <c r="L267" s="568"/>
      <c r="M267" s="568"/>
    </row>
    <row r="268" spans="1:13" s="569" customFormat="1" ht="10.5">
      <c r="A268" s="566">
        <v>2020</v>
      </c>
      <c r="B268" s="566" t="s">
        <v>271</v>
      </c>
      <c r="C268" s="566"/>
      <c r="D268" s="566" t="s">
        <v>770</v>
      </c>
      <c r="E268" s="566" t="s">
        <v>769</v>
      </c>
      <c r="F268" s="566" t="s">
        <v>768</v>
      </c>
      <c r="G268" s="566" t="s">
        <v>823</v>
      </c>
      <c r="H268" s="566" t="s">
        <v>824</v>
      </c>
      <c r="I268" s="566" t="s">
        <v>40</v>
      </c>
      <c r="J268" s="567" t="s">
        <v>771</v>
      </c>
      <c r="K268" s="568"/>
      <c r="L268" s="568"/>
      <c r="M268" s="568"/>
    </row>
    <row r="269" spans="1:13" s="569" customFormat="1" ht="10.5">
      <c r="A269" s="566">
        <v>2020</v>
      </c>
      <c r="B269" s="566" t="s">
        <v>1223</v>
      </c>
      <c r="C269" s="566"/>
      <c r="D269" s="566" t="s">
        <v>765</v>
      </c>
      <c r="E269" s="566" t="s">
        <v>764</v>
      </c>
      <c r="F269" s="566" t="s">
        <v>763</v>
      </c>
      <c r="G269" s="566" t="s">
        <v>766</v>
      </c>
      <c r="H269" s="566"/>
      <c r="I269" s="566"/>
      <c r="J269" s="567" t="s">
        <v>767</v>
      </c>
      <c r="K269" s="568"/>
      <c r="L269" s="568"/>
      <c r="M269" s="568"/>
    </row>
    <row r="270" spans="1:13" s="569" customFormat="1" ht="10.5">
      <c r="A270" s="566">
        <v>2020</v>
      </c>
      <c r="B270" s="566" t="s">
        <v>1148</v>
      </c>
      <c r="C270" s="566"/>
      <c r="D270" s="566" t="s">
        <v>760</v>
      </c>
      <c r="E270" s="566" t="s">
        <v>759</v>
      </c>
      <c r="F270" s="566" t="s">
        <v>758</v>
      </c>
      <c r="G270" s="566" t="s">
        <v>761</v>
      </c>
      <c r="H270" s="566"/>
      <c r="I270" s="566"/>
      <c r="J270" s="567" t="s">
        <v>762</v>
      </c>
      <c r="K270" s="568"/>
      <c r="L270" s="568"/>
      <c r="M270" s="568"/>
    </row>
    <row r="271" spans="1:13" s="569" customFormat="1" ht="10.5">
      <c r="A271" s="566">
        <v>2020</v>
      </c>
      <c r="B271" s="566" t="s">
        <v>50</v>
      </c>
      <c r="C271" s="566"/>
      <c r="D271" s="566" t="s">
        <v>755</v>
      </c>
      <c r="E271" s="566" t="s">
        <v>754</v>
      </c>
      <c r="F271" s="566" t="s">
        <v>753</v>
      </c>
      <c r="G271" s="566" t="s">
        <v>756</v>
      </c>
      <c r="H271" s="566"/>
      <c r="I271" s="566"/>
      <c r="J271" s="567" t="s">
        <v>757</v>
      </c>
      <c r="K271" s="568"/>
      <c r="L271" s="568"/>
      <c r="M271" s="568"/>
    </row>
    <row r="272" spans="1:13" s="569" customFormat="1" ht="10.5">
      <c r="A272" s="566">
        <v>2020</v>
      </c>
      <c r="B272" s="566" t="s">
        <v>1224</v>
      </c>
      <c r="C272" s="566"/>
      <c r="D272" s="566" t="s">
        <v>750</v>
      </c>
      <c r="E272" s="566" t="s">
        <v>749</v>
      </c>
      <c r="F272" s="566" t="s">
        <v>748</v>
      </c>
      <c r="G272" s="566" t="s">
        <v>751</v>
      </c>
      <c r="H272" s="566"/>
      <c r="I272" s="566"/>
      <c r="J272" s="567" t="s">
        <v>752</v>
      </c>
      <c r="K272" s="568"/>
      <c r="L272" s="568"/>
      <c r="M272" s="568"/>
    </row>
    <row r="273" spans="1:14" s="569" customFormat="1" ht="10.5">
      <c r="A273" s="566">
        <v>2020</v>
      </c>
      <c r="B273" s="566" t="s">
        <v>1225</v>
      </c>
      <c r="C273" s="566"/>
      <c r="D273" s="566" t="s">
        <v>745</v>
      </c>
      <c r="E273" s="566" t="s">
        <v>744</v>
      </c>
      <c r="F273" s="566" t="s">
        <v>743</v>
      </c>
      <c r="G273" s="566" t="s">
        <v>746</v>
      </c>
      <c r="H273" s="566"/>
      <c r="I273" s="566"/>
      <c r="J273" s="567" t="s">
        <v>747</v>
      </c>
      <c r="K273" s="568"/>
      <c r="L273" s="568"/>
      <c r="M273" s="568"/>
    </row>
    <row r="274" spans="1:14" s="569" customFormat="1" ht="10.5">
      <c r="A274" s="566">
        <v>2020</v>
      </c>
      <c r="B274" s="566" t="s">
        <v>444</v>
      </c>
      <c r="C274" s="566"/>
      <c r="D274" s="566" t="s">
        <v>740</v>
      </c>
      <c r="E274" s="566" t="s">
        <v>739</v>
      </c>
      <c r="F274" s="566" t="s">
        <v>738</v>
      </c>
      <c r="G274" s="566" t="s">
        <v>741</v>
      </c>
      <c r="H274" s="566" t="s">
        <v>8</v>
      </c>
      <c r="I274" s="566" t="s">
        <v>40</v>
      </c>
      <c r="J274" s="567" t="s">
        <v>742</v>
      </c>
      <c r="K274" s="568"/>
      <c r="L274" s="568"/>
      <c r="M274" s="568"/>
    </row>
    <row r="275" spans="1:14" s="569" customFormat="1" ht="10.5">
      <c r="A275" s="566">
        <v>2020</v>
      </c>
      <c r="B275" s="566" t="s">
        <v>39</v>
      </c>
      <c r="C275" s="566"/>
      <c r="D275" s="566" t="s">
        <v>735</v>
      </c>
      <c r="E275" s="566" t="s">
        <v>734</v>
      </c>
      <c r="F275" s="566" t="s">
        <v>733</v>
      </c>
      <c r="G275" s="566" t="s">
        <v>736</v>
      </c>
      <c r="H275" s="566" t="s">
        <v>8</v>
      </c>
      <c r="I275" s="566" t="s">
        <v>40</v>
      </c>
      <c r="J275" s="567" t="s">
        <v>737</v>
      </c>
      <c r="K275" s="568" t="s">
        <v>523</v>
      </c>
      <c r="L275" s="568" t="s">
        <v>1154</v>
      </c>
      <c r="M275" s="568"/>
    </row>
    <row r="276" spans="1:14" s="569" customFormat="1" ht="10.5">
      <c r="A276" s="566">
        <v>2020</v>
      </c>
      <c r="B276" s="566" t="s">
        <v>278</v>
      </c>
      <c r="C276" s="566"/>
      <c r="D276" s="566" t="s">
        <v>730</v>
      </c>
      <c r="E276" s="566" t="s">
        <v>729</v>
      </c>
      <c r="F276" s="566" t="s">
        <v>728</v>
      </c>
      <c r="G276" s="566" t="s">
        <v>731</v>
      </c>
      <c r="H276" s="566" t="s">
        <v>8</v>
      </c>
      <c r="I276" s="566" t="s">
        <v>40</v>
      </c>
      <c r="J276" s="567" t="s">
        <v>732</v>
      </c>
      <c r="K276" s="568"/>
      <c r="L276" s="568"/>
      <c r="M276" s="568"/>
    </row>
    <row r="277" spans="1:14" s="569" customFormat="1" ht="10.5">
      <c r="A277" s="544">
        <v>2020</v>
      </c>
      <c r="B277" s="544" t="str">
        <f>[1]List_of_Publications!B20</f>
        <v>IS515</v>
      </c>
      <c r="C277" s="544"/>
      <c r="D277" s="544" t="s">
        <v>1181</v>
      </c>
      <c r="E277" s="544" t="s">
        <v>1182</v>
      </c>
      <c r="F277" s="544" t="s">
        <v>1183</v>
      </c>
      <c r="G277" s="544" t="s">
        <v>1184</v>
      </c>
      <c r="H277" s="571" t="s">
        <v>1185</v>
      </c>
      <c r="I277" s="571" t="s">
        <v>40</v>
      </c>
      <c r="J277" s="572" t="s">
        <v>1186</v>
      </c>
      <c r="K277" s="572" t="s">
        <v>1187</v>
      </c>
      <c r="L277" s="567"/>
      <c r="M277" s="573"/>
      <c r="N277" s="574"/>
    </row>
    <row r="278" spans="1:14" s="569" customFormat="1" ht="10.5">
      <c r="A278" s="544">
        <v>2020</v>
      </c>
      <c r="B278" s="544" t="str">
        <f>[1]List_of_Publications!B5</f>
        <v>IS588</v>
      </c>
      <c r="C278" s="544"/>
      <c r="D278" s="544" t="s">
        <v>1243</v>
      </c>
      <c r="E278" s="544" t="s">
        <v>1244</v>
      </c>
      <c r="F278" s="544" t="s">
        <v>894</v>
      </c>
      <c r="G278" s="544" t="s">
        <v>1245</v>
      </c>
      <c r="H278" s="571" t="s">
        <v>8</v>
      </c>
      <c r="I278" s="571" t="s">
        <v>22</v>
      </c>
      <c r="J278" s="572" t="s">
        <v>1246</v>
      </c>
      <c r="K278" s="572" t="s">
        <v>1187</v>
      </c>
      <c r="L278" s="567"/>
      <c r="M278" s="573"/>
      <c r="N278" s="574"/>
    </row>
    <row r="279" spans="1:14" s="569" customFormat="1" ht="10.5">
      <c r="A279" s="566">
        <v>2020</v>
      </c>
      <c r="B279" s="566" t="s">
        <v>1226</v>
      </c>
      <c r="C279" s="566"/>
      <c r="D279" s="566" t="s">
        <v>726</v>
      </c>
      <c r="E279" s="566" t="s">
        <v>725</v>
      </c>
      <c r="F279" s="566" t="s">
        <v>724</v>
      </c>
      <c r="G279" s="566" t="s">
        <v>24</v>
      </c>
      <c r="H279" s="566" t="s">
        <v>8</v>
      </c>
      <c r="I279" s="566" t="s">
        <v>40</v>
      </c>
      <c r="J279" s="567" t="s">
        <v>727</v>
      </c>
      <c r="K279" s="568"/>
      <c r="L279" s="568"/>
      <c r="M279" s="568"/>
    </row>
    <row r="280" spans="1:14" s="569" customFormat="1" ht="10.5">
      <c r="A280" s="566">
        <v>2020</v>
      </c>
      <c r="B280" s="566" t="s">
        <v>50</v>
      </c>
      <c r="C280" s="566"/>
      <c r="D280" s="566" t="s">
        <v>721</v>
      </c>
      <c r="E280" s="566" t="s">
        <v>720</v>
      </c>
      <c r="F280" s="566" t="s">
        <v>719</v>
      </c>
      <c r="G280" s="566" t="s">
        <v>722</v>
      </c>
      <c r="H280" s="566" t="s">
        <v>8</v>
      </c>
      <c r="I280" s="566" t="s">
        <v>40</v>
      </c>
      <c r="J280" s="567" t="s">
        <v>723</v>
      </c>
      <c r="K280" s="568"/>
      <c r="L280" s="568"/>
      <c r="M280" s="568"/>
    </row>
    <row r="281" spans="1:14" s="569" customFormat="1" ht="10.5">
      <c r="A281" s="566">
        <v>2020</v>
      </c>
      <c r="B281" s="566" t="s">
        <v>39</v>
      </c>
      <c r="C281" s="566"/>
      <c r="D281" s="566" t="s">
        <v>716</v>
      </c>
      <c r="E281" s="566" t="s">
        <v>715</v>
      </c>
      <c r="F281" s="566" t="s">
        <v>714</v>
      </c>
      <c r="G281" s="566" t="s">
        <v>717</v>
      </c>
      <c r="H281" s="566" t="s">
        <v>8</v>
      </c>
      <c r="I281" s="566" t="s">
        <v>40</v>
      </c>
      <c r="J281" s="567" t="s">
        <v>718</v>
      </c>
      <c r="K281" s="568"/>
      <c r="L281" s="568"/>
      <c r="M281" s="568"/>
    </row>
    <row r="282" spans="1:14" s="569" customFormat="1" ht="10.5">
      <c r="A282" s="566">
        <v>2020</v>
      </c>
      <c r="B282" s="566" t="s">
        <v>271</v>
      </c>
      <c r="C282" s="566"/>
      <c r="D282" s="566" t="s">
        <v>711</v>
      </c>
      <c r="E282" s="566" t="s">
        <v>710</v>
      </c>
      <c r="F282" s="566" t="s">
        <v>709</v>
      </c>
      <c r="G282" s="566" t="s">
        <v>712</v>
      </c>
      <c r="H282" s="566" t="s">
        <v>8</v>
      </c>
      <c r="I282" s="566" t="s">
        <v>40</v>
      </c>
      <c r="J282" s="567" t="s">
        <v>713</v>
      </c>
      <c r="K282" s="568"/>
      <c r="L282" s="568"/>
      <c r="M282" s="568"/>
    </row>
    <row r="283" spans="1:14" s="569" customFormat="1" ht="10.5">
      <c r="A283" s="566">
        <v>2020</v>
      </c>
      <c r="B283" s="566" t="s">
        <v>11</v>
      </c>
      <c r="C283" s="566"/>
      <c r="D283" s="566" t="s">
        <v>706</v>
      </c>
      <c r="E283" s="566" t="s">
        <v>705</v>
      </c>
      <c r="F283" s="566" t="s">
        <v>704</v>
      </c>
      <c r="G283" s="566" t="s">
        <v>707</v>
      </c>
      <c r="H283" s="566" t="s">
        <v>8</v>
      </c>
      <c r="I283" s="566" t="s">
        <v>40</v>
      </c>
      <c r="J283" s="567" t="s">
        <v>708</v>
      </c>
      <c r="K283" s="568"/>
      <c r="L283" s="568"/>
      <c r="M283" s="568"/>
    </row>
    <row r="284" spans="1:14" s="569" customFormat="1" ht="10.5">
      <c r="A284" s="566">
        <v>2020</v>
      </c>
      <c r="B284" s="566"/>
      <c r="C284" s="566"/>
      <c r="D284" s="566" t="s">
        <v>701</v>
      </c>
      <c r="E284" s="566" t="s">
        <v>700</v>
      </c>
      <c r="F284" s="566" t="s">
        <v>699</v>
      </c>
      <c r="G284" s="566" t="s">
        <v>702</v>
      </c>
      <c r="H284" s="566" t="s">
        <v>8</v>
      </c>
      <c r="I284" s="566" t="s">
        <v>40</v>
      </c>
      <c r="J284" s="567" t="s">
        <v>703</v>
      </c>
      <c r="K284" s="568"/>
      <c r="L284" s="568"/>
      <c r="M284" s="568"/>
    </row>
    <row r="285" spans="1:14" s="569" customFormat="1" ht="10.5">
      <c r="A285" s="566">
        <v>2020</v>
      </c>
      <c r="B285" s="566"/>
      <c r="C285" s="566"/>
      <c r="D285" s="566" t="s">
        <v>696</v>
      </c>
      <c r="E285" s="566" t="s">
        <v>695</v>
      </c>
      <c r="F285" s="566" t="s">
        <v>694</v>
      </c>
      <c r="G285" s="566" t="s">
        <v>697</v>
      </c>
      <c r="H285" s="566" t="s">
        <v>8</v>
      </c>
      <c r="I285" s="566" t="s">
        <v>40</v>
      </c>
      <c r="J285" s="567" t="s">
        <v>698</v>
      </c>
      <c r="K285" s="568"/>
      <c r="L285" s="568"/>
      <c r="M285" s="568"/>
    </row>
    <row r="286" spans="1:14" s="569" customFormat="1" ht="10.5">
      <c r="A286" s="544">
        <v>2020</v>
      </c>
      <c r="B286" s="544" t="s">
        <v>23</v>
      </c>
      <c r="C286" s="544"/>
      <c r="D286" s="544" t="s">
        <v>1188</v>
      </c>
      <c r="E286" s="544" t="s">
        <v>1189</v>
      </c>
      <c r="F286" s="544" t="s">
        <v>1190</v>
      </c>
      <c r="G286" s="544" t="s">
        <v>1191</v>
      </c>
      <c r="H286" s="571" t="s">
        <v>8</v>
      </c>
      <c r="I286" s="571" t="s">
        <v>523</v>
      </c>
      <c r="J286" s="572" t="s">
        <v>584</v>
      </c>
      <c r="K286" s="572"/>
      <c r="L286" s="567"/>
      <c r="M286" s="573"/>
      <c r="N286" s="574"/>
    </row>
    <row r="287" spans="1:14" s="569" customFormat="1" ht="10.5">
      <c r="A287" s="544">
        <v>2020</v>
      </c>
      <c r="B287" s="544" t="s">
        <v>799</v>
      </c>
      <c r="C287" s="544"/>
      <c r="D287" s="544" t="s">
        <v>1192</v>
      </c>
      <c r="E287" s="544" t="s">
        <v>1193</v>
      </c>
      <c r="F287" s="544" t="s">
        <v>1194</v>
      </c>
      <c r="G287" s="544" t="s">
        <v>1195</v>
      </c>
      <c r="H287" s="571" t="s">
        <v>8</v>
      </c>
      <c r="I287" s="571" t="s">
        <v>40</v>
      </c>
      <c r="J287" s="572" t="s">
        <v>1196</v>
      </c>
      <c r="K287" s="572" t="s">
        <v>547</v>
      </c>
      <c r="L287" s="567"/>
      <c r="M287" s="573" t="s">
        <v>1197</v>
      </c>
      <c r="N287" s="574"/>
    </row>
    <row r="288" spans="1:14" s="569" customFormat="1" ht="10.5">
      <c r="A288" s="544">
        <v>2020</v>
      </c>
      <c r="B288" s="544" t="str">
        <f>[1]List_of_Publications!B30</f>
        <v>IS633         IDS</v>
      </c>
      <c r="C288" s="544"/>
      <c r="D288" s="544" t="s">
        <v>1198</v>
      </c>
      <c r="E288" s="544" t="s">
        <v>1199</v>
      </c>
      <c r="F288" s="544" t="s">
        <v>1200</v>
      </c>
      <c r="G288" s="544" t="s">
        <v>1201</v>
      </c>
      <c r="H288" s="571"/>
      <c r="I288" s="571"/>
      <c r="J288" s="572" t="s">
        <v>1202</v>
      </c>
      <c r="K288" s="572"/>
      <c r="L288" s="567"/>
      <c r="M288" s="573"/>
      <c r="N288" s="574"/>
    </row>
    <row r="289" spans="1:14" s="569" customFormat="1" ht="10.5">
      <c r="A289" s="566">
        <v>2020</v>
      </c>
      <c r="B289" s="566" t="s">
        <v>42</v>
      </c>
      <c r="C289" s="566"/>
      <c r="D289" s="566" t="s">
        <v>691</v>
      </c>
      <c r="E289" s="566" t="s">
        <v>690</v>
      </c>
      <c r="F289" s="566" t="s">
        <v>689</v>
      </c>
      <c r="G289" s="566" t="s">
        <v>692</v>
      </c>
      <c r="H289" s="566" t="s">
        <v>8</v>
      </c>
      <c r="I289" s="566" t="s">
        <v>40</v>
      </c>
      <c r="J289" s="567" t="s">
        <v>693</v>
      </c>
      <c r="K289" s="568"/>
      <c r="L289" s="568"/>
      <c r="M289" s="575"/>
      <c r="N289" s="574"/>
    </row>
    <row r="290" spans="1:14" s="569" customFormat="1" ht="10.5">
      <c r="A290" s="566">
        <v>2020</v>
      </c>
      <c r="B290" s="566" t="s">
        <v>1095</v>
      </c>
      <c r="C290" s="566"/>
      <c r="D290" s="566" t="s">
        <v>513</v>
      </c>
      <c r="E290" s="566" t="s">
        <v>514</v>
      </c>
      <c r="F290" s="566" t="s">
        <v>515</v>
      </c>
      <c r="G290" s="566" t="s">
        <v>516</v>
      </c>
      <c r="H290" s="566"/>
      <c r="I290" s="566"/>
      <c r="J290" s="544" t="s">
        <v>517</v>
      </c>
      <c r="K290" s="566"/>
      <c r="L290" s="566"/>
      <c r="M290" s="576"/>
      <c r="N290" s="574"/>
    </row>
    <row r="291" spans="1:14" s="569" customFormat="1" ht="10.5">
      <c r="A291" s="566">
        <v>2020</v>
      </c>
      <c r="B291" s="566" t="s">
        <v>11</v>
      </c>
      <c r="C291" s="566"/>
      <c r="D291" s="566" t="s">
        <v>518</v>
      </c>
      <c r="E291" s="566" t="s">
        <v>519</v>
      </c>
      <c r="F291" s="566" t="s">
        <v>520</v>
      </c>
      <c r="G291" s="566" t="s">
        <v>521</v>
      </c>
      <c r="H291" s="566" t="s">
        <v>8</v>
      </c>
      <c r="I291" s="566" t="s">
        <v>40</v>
      </c>
      <c r="J291" s="544" t="s">
        <v>522</v>
      </c>
      <c r="K291" s="566" t="s">
        <v>523</v>
      </c>
      <c r="L291" s="566" t="s">
        <v>524</v>
      </c>
      <c r="M291" s="576"/>
      <c r="N291" s="574"/>
    </row>
    <row r="292" spans="1:14" s="569" customFormat="1" ht="10.5">
      <c r="A292" s="566">
        <v>2020</v>
      </c>
      <c r="B292" s="566" t="s">
        <v>1227</v>
      </c>
      <c r="C292" s="566"/>
      <c r="D292" s="566" t="s">
        <v>525</v>
      </c>
      <c r="E292" s="566" t="s">
        <v>526</v>
      </c>
      <c r="F292" s="566" t="s">
        <v>527</v>
      </c>
      <c r="G292" s="566" t="s">
        <v>528</v>
      </c>
      <c r="H292" s="566" t="s">
        <v>8</v>
      </c>
      <c r="I292" s="566" t="s">
        <v>40</v>
      </c>
      <c r="J292" s="544" t="s">
        <v>529</v>
      </c>
      <c r="K292" s="566" t="s">
        <v>523</v>
      </c>
      <c r="L292" s="566" t="s">
        <v>530</v>
      </c>
      <c r="M292" s="576"/>
      <c r="N292" s="574"/>
    </row>
    <row r="293" spans="1:14" s="569" customFormat="1" ht="10.5">
      <c r="A293" s="566">
        <v>2020</v>
      </c>
      <c r="B293" s="566" t="s">
        <v>799</v>
      </c>
      <c r="C293" s="566"/>
      <c r="D293" s="566" t="s">
        <v>531</v>
      </c>
      <c r="E293" s="566" t="s">
        <v>532</v>
      </c>
      <c r="F293" s="566" t="s">
        <v>533</v>
      </c>
      <c r="G293" s="566" t="s">
        <v>534</v>
      </c>
      <c r="H293" s="566" t="s">
        <v>8</v>
      </c>
      <c r="I293" s="566" t="s">
        <v>40</v>
      </c>
      <c r="J293" s="544" t="s">
        <v>535</v>
      </c>
      <c r="K293" s="566" t="s">
        <v>547</v>
      </c>
      <c r="L293" s="566" t="s">
        <v>1040</v>
      </c>
      <c r="M293" s="576" t="s">
        <v>1155</v>
      </c>
      <c r="N293" s="574"/>
    </row>
    <row r="294" spans="1:14" s="569" customFormat="1" ht="10.5">
      <c r="A294" s="566">
        <v>2020</v>
      </c>
      <c r="B294" s="566" t="s">
        <v>25</v>
      </c>
      <c r="C294" s="566"/>
      <c r="D294" s="566" t="s">
        <v>536</v>
      </c>
      <c r="E294" s="566" t="s">
        <v>537</v>
      </c>
      <c r="F294" s="566" t="s">
        <v>538</v>
      </c>
      <c r="G294" s="566" t="s">
        <v>539</v>
      </c>
      <c r="H294" s="566"/>
      <c r="I294" s="566"/>
      <c r="J294" s="544" t="s">
        <v>540</v>
      </c>
      <c r="K294" s="566" t="s">
        <v>523</v>
      </c>
      <c r="L294" s="566" t="s">
        <v>541</v>
      </c>
      <c r="M294" s="576"/>
      <c r="N294" s="574"/>
    </row>
    <row r="295" spans="1:14" s="569" customFormat="1" ht="10.5">
      <c r="A295" s="566">
        <v>2020</v>
      </c>
      <c r="B295" s="566"/>
      <c r="C295" s="566"/>
      <c r="D295" s="566" t="s">
        <v>542</v>
      </c>
      <c r="E295" s="566" t="s">
        <v>543</v>
      </c>
      <c r="F295" s="566" t="s">
        <v>544</v>
      </c>
      <c r="G295" s="566" t="s">
        <v>545</v>
      </c>
      <c r="H295" s="566"/>
      <c r="I295" s="566"/>
      <c r="J295" s="544" t="s">
        <v>546</v>
      </c>
      <c r="K295" s="566" t="s">
        <v>547</v>
      </c>
      <c r="L295" s="566"/>
      <c r="M295" s="576"/>
      <c r="N295" s="574"/>
    </row>
    <row r="296" spans="1:14" s="569" customFormat="1" ht="10.5">
      <c r="A296" s="566">
        <v>2020</v>
      </c>
      <c r="B296" s="566" t="s">
        <v>1228</v>
      </c>
      <c r="C296" s="566"/>
      <c r="D296" s="566" t="s">
        <v>548</v>
      </c>
      <c r="E296" s="566" t="s">
        <v>549</v>
      </c>
      <c r="F296" s="566" t="s">
        <v>550</v>
      </c>
      <c r="G296" s="566" t="s">
        <v>551</v>
      </c>
      <c r="H296" s="566"/>
      <c r="I296" s="566"/>
      <c r="J296" s="544" t="s">
        <v>552</v>
      </c>
      <c r="K296" s="566"/>
      <c r="L296" s="566" t="s">
        <v>553</v>
      </c>
      <c r="M296" s="576"/>
      <c r="N296" s="574"/>
    </row>
    <row r="297" spans="1:14" s="569" customFormat="1" ht="10.5">
      <c r="A297" s="566">
        <v>2020</v>
      </c>
      <c r="B297" s="566" t="s">
        <v>285</v>
      </c>
      <c r="C297" s="566"/>
      <c r="D297" s="566" t="s">
        <v>554</v>
      </c>
      <c r="E297" s="566" t="s">
        <v>555</v>
      </c>
      <c r="F297" s="566" t="s">
        <v>556</v>
      </c>
      <c r="G297" s="577" t="s">
        <v>557</v>
      </c>
      <c r="H297" s="566" t="s">
        <v>8</v>
      </c>
      <c r="I297" s="566" t="s">
        <v>40</v>
      </c>
      <c r="J297" s="544" t="s">
        <v>558</v>
      </c>
      <c r="K297" s="566" t="s">
        <v>523</v>
      </c>
      <c r="L297" s="566"/>
      <c r="M297" s="576"/>
      <c r="N297" s="574"/>
    </row>
    <row r="298" spans="1:14" s="569" customFormat="1" ht="10.5">
      <c r="A298" s="566">
        <v>2020</v>
      </c>
      <c r="B298" s="566" t="s">
        <v>285</v>
      </c>
      <c r="C298" s="566"/>
      <c r="D298" s="566" t="s">
        <v>1156</v>
      </c>
      <c r="E298" s="566" t="s">
        <v>1157</v>
      </c>
      <c r="F298" s="566" t="s">
        <v>1158</v>
      </c>
      <c r="G298" s="577" t="s">
        <v>1159</v>
      </c>
      <c r="H298" s="566" t="s">
        <v>10</v>
      </c>
      <c r="I298" s="566" t="s">
        <v>40</v>
      </c>
      <c r="J298" s="544" t="s">
        <v>1160</v>
      </c>
      <c r="K298" s="566" t="s">
        <v>523</v>
      </c>
      <c r="L298" s="566"/>
      <c r="M298" s="576"/>
      <c r="N298" s="578"/>
    </row>
    <row r="299" spans="1:14" s="569" customFormat="1" ht="10.5">
      <c r="A299" s="566">
        <v>2020</v>
      </c>
      <c r="B299" s="566" t="s">
        <v>1229</v>
      </c>
      <c r="C299" s="566"/>
      <c r="D299" s="566" t="s">
        <v>531</v>
      </c>
      <c r="E299" s="566" t="s">
        <v>559</v>
      </c>
      <c r="F299" s="566" t="s">
        <v>560</v>
      </c>
      <c r="G299" s="566" t="s">
        <v>561</v>
      </c>
      <c r="H299" s="566" t="s">
        <v>8</v>
      </c>
      <c r="I299" s="566" t="s">
        <v>40</v>
      </c>
      <c r="J299" s="544" t="s">
        <v>562</v>
      </c>
      <c r="K299" s="566" t="s">
        <v>547</v>
      </c>
      <c r="L299" s="566" t="s">
        <v>1041</v>
      </c>
      <c r="M299" s="566"/>
    </row>
    <row r="300" spans="1:14" s="569" customFormat="1" ht="10.5">
      <c r="A300" s="566">
        <v>2020</v>
      </c>
      <c r="B300" s="566" t="s">
        <v>11</v>
      </c>
      <c r="C300" s="566"/>
      <c r="D300" s="566" t="s">
        <v>563</v>
      </c>
      <c r="E300" s="566" t="s">
        <v>564</v>
      </c>
      <c r="F300" s="566" t="s">
        <v>565</v>
      </c>
      <c r="G300" s="566" t="s">
        <v>566</v>
      </c>
      <c r="H300" s="566"/>
      <c r="I300" s="566"/>
      <c r="J300" s="544" t="s">
        <v>567</v>
      </c>
      <c r="K300" s="566"/>
      <c r="L300" s="566"/>
      <c r="M300" s="566"/>
    </row>
    <row r="301" spans="1:14" s="569" customFormat="1" ht="10.5">
      <c r="A301" s="566">
        <v>2020</v>
      </c>
      <c r="B301" s="566" t="s">
        <v>39</v>
      </c>
      <c r="C301" s="566"/>
      <c r="D301" s="566" t="s">
        <v>568</v>
      </c>
      <c r="E301" s="566" t="s">
        <v>569</v>
      </c>
      <c r="F301" s="566" t="s">
        <v>570</v>
      </c>
      <c r="G301" s="566" t="s">
        <v>571</v>
      </c>
      <c r="H301" s="566"/>
      <c r="I301" s="566"/>
      <c r="J301" s="544" t="s">
        <v>572</v>
      </c>
      <c r="K301" s="566"/>
      <c r="L301" s="566" t="s">
        <v>573</v>
      </c>
      <c r="M301" s="566"/>
    </row>
    <row r="302" spans="1:14" s="569" customFormat="1" ht="10.5">
      <c r="A302" s="566">
        <v>2020</v>
      </c>
      <c r="B302" s="566" t="s">
        <v>33</v>
      </c>
      <c r="C302" s="566"/>
      <c r="D302" s="566" t="s">
        <v>574</v>
      </c>
      <c r="E302" s="566" t="s">
        <v>575</v>
      </c>
      <c r="F302" s="566" t="s">
        <v>576</v>
      </c>
      <c r="G302" s="566" t="s">
        <v>577</v>
      </c>
      <c r="H302" s="566"/>
      <c r="I302" s="566"/>
      <c r="J302" s="544" t="s">
        <v>578</v>
      </c>
      <c r="K302" s="566"/>
      <c r="L302" s="566" t="s">
        <v>579</v>
      </c>
      <c r="M302" s="566"/>
    </row>
    <row r="303" spans="1:14" s="569" customFormat="1" ht="10.5">
      <c r="A303" s="566">
        <v>2020</v>
      </c>
      <c r="B303" s="566" t="s">
        <v>1225</v>
      </c>
      <c r="C303" s="566"/>
      <c r="D303" s="566" t="s">
        <v>580</v>
      </c>
      <c r="E303" s="566" t="s">
        <v>581</v>
      </c>
      <c r="F303" s="566" t="s">
        <v>582</v>
      </c>
      <c r="G303" s="566" t="s">
        <v>583</v>
      </c>
      <c r="H303" s="566"/>
      <c r="I303" s="566"/>
      <c r="J303" s="544" t="s">
        <v>584</v>
      </c>
      <c r="K303" s="566"/>
      <c r="L303" s="566"/>
      <c r="M303" s="566"/>
    </row>
    <row r="304" spans="1:14" s="569" customFormat="1" ht="10.5">
      <c r="A304" s="566">
        <v>2020</v>
      </c>
      <c r="B304" s="566" t="s">
        <v>1230</v>
      </c>
      <c r="C304" s="566"/>
      <c r="D304" s="566" t="s">
        <v>585</v>
      </c>
      <c r="E304" s="566" t="s">
        <v>586</v>
      </c>
      <c r="F304" s="566" t="s">
        <v>587</v>
      </c>
      <c r="G304" s="566" t="s">
        <v>588</v>
      </c>
      <c r="H304" s="566"/>
      <c r="I304" s="566"/>
      <c r="J304" s="544" t="s">
        <v>589</v>
      </c>
      <c r="K304" s="566"/>
      <c r="L304" s="566"/>
      <c r="M304" s="566"/>
    </row>
    <row r="305" spans="1:14" s="569" customFormat="1" ht="10.5">
      <c r="A305" s="566">
        <v>2020</v>
      </c>
      <c r="B305" s="566" t="s">
        <v>50</v>
      </c>
      <c r="C305" s="566"/>
      <c r="D305" s="566" t="s">
        <v>73</v>
      </c>
      <c r="E305" s="566" t="s">
        <v>590</v>
      </c>
      <c r="F305" s="566" t="s">
        <v>591</v>
      </c>
      <c r="G305" s="566" t="s">
        <v>592</v>
      </c>
      <c r="H305" s="566" t="s">
        <v>8</v>
      </c>
      <c r="I305" s="566" t="s">
        <v>40</v>
      </c>
      <c r="J305" s="544" t="s">
        <v>593</v>
      </c>
      <c r="K305" s="566"/>
      <c r="L305" s="566"/>
      <c r="M305" s="566"/>
    </row>
    <row r="306" spans="1:14" s="569" customFormat="1" ht="10.5">
      <c r="A306" s="566">
        <v>2020</v>
      </c>
      <c r="B306" s="566" t="s">
        <v>1231</v>
      </c>
      <c r="C306" s="566"/>
      <c r="D306" s="566" t="s">
        <v>594</v>
      </c>
      <c r="E306" s="566" t="s">
        <v>595</v>
      </c>
      <c r="F306" s="566" t="s">
        <v>596</v>
      </c>
      <c r="G306" s="566" t="s">
        <v>597</v>
      </c>
      <c r="H306" s="566" t="s">
        <v>8</v>
      </c>
      <c r="I306" s="566" t="s">
        <v>40</v>
      </c>
      <c r="J306" s="544" t="s">
        <v>598</v>
      </c>
      <c r="K306" s="566"/>
      <c r="L306" s="566" t="s">
        <v>599</v>
      </c>
      <c r="M306" s="566"/>
    </row>
    <row r="307" spans="1:14" s="569" customFormat="1" ht="10.5">
      <c r="A307" s="566">
        <v>2020</v>
      </c>
      <c r="B307" s="566" t="s">
        <v>9</v>
      </c>
      <c r="C307" s="566"/>
      <c r="D307" s="566" t="s">
        <v>600</v>
      </c>
      <c r="E307" s="566" t="s">
        <v>601</v>
      </c>
      <c r="F307" s="566" t="s">
        <v>602</v>
      </c>
      <c r="G307" s="566" t="s">
        <v>603</v>
      </c>
      <c r="H307" s="566"/>
      <c r="I307" s="566"/>
      <c r="J307" s="544" t="s">
        <v>604</v>
      </c>
      <c r="K307" s="566"/>
      <c r="L307" s="566"/>
      <c r="M307" s="566"/>
    </row>
    <row r="308" spans="1:14" s="569" customFormat="1" ht="10.5">
      <c r="A308" s="544">
        <v>2020</v>
      </c>
      <c r="B308" s="544" t="s">
        <v>1203</v>
      </c>
      <c r="C308" s="544"/>
      <c r="D308" s="544" t="s">
        <v>594</v>
      </c>
      <c r="E308" s="544" t="s">
        <v>1204</v>
      </c>
      <c r="F308" s="544" t="s">
        <v>1101</v>
      </c>
      <c r="G308" s="544" t="s">
        <v>1205</v>
      </c>
      <c r="H308" s="571" t="s">
        <v>10</v>
      </c>
      <c r="I308" s="571" t="s">
        <v>40</v>
      </c>
      <c r="J308" s="572" t="s">
        <v>1206</v>
      </c>
      <c r="K308" s="572" t="s">
        <v>40</v>
      </c>
      <c r="L308" s="567"/>
      <c r="M308" s="573"/>
      <c r="N308" s="574"/>
    </row>
    <row r="309" spans="1:14" s="569" customFormat="1" ht="10.5">
      <c r="A309" s="544">
        <v>2020</v>
      </c>
      <c r="B309" s="544"/>
      <c r="C309" s="544"/>
      <c r="D309" s="544" t="s">
        <v>1207</v>
      </c>
      <c r="E309" s="544" t="s">
        <v>1208</v>
      </c>
      <c r="F309" s="544" t="s">
        <v>1209</v>
      </c>
      <c r="G309" s="544" t="s">
        <v>1210</v>
      </c>
      <c r="H309" s="571"/>
      <c r="I309" s="571"/>
      <c r="J309" s="572" t="s">
        <v>1211</v>
      </c>
      <c r="K309" s="572"/>
      <c r="L309" s="567"/>
      <c r="M309" s="573"/>
      <c r="N309" s="574"/>
    </row>
    <row r="310" spans="1:14" s="569" customFormat="1" ht="10.5">
      <c r="A310" s="544">
        <v>2020</v>
      </c>
      <c r="B310" s="544" t="str">
        <f>[1]List_of_Publications!B52</f>
        <v>IS642</v>
      </c>
      <c r="C310" s="544"/>
      <c r="D310" s="544" t="s">
        <v>1212</v>
      </c>
      <c r="E310" s="544" t="s">
        <v>1213</v>
      </c>
      <c r="F310" s="544" t="s">
        <v>1214</v>
      </c>
      <c r="G310" s="544" t="s">
        <v>1215</v>
      </c>
      <c r="H310" s="571" t="s">
        <v>1216</v>
      </c>
      <c r="I310" s="571" t="s">
        <v>523</v>
      </c>
      <c r="J310" s="572" t="s">
        <v>1217</v>
      </c>
      <c r="K310" s="572"/>
      <c r="L310" s="567"/>
      <c r="M310" s="573"/>
      <c r="N310" s="574"/>
    </row>
    <row r="311" spans="1:14" s="569" customFormat="1" ht="10.5">
      <c r="A311" s="544">
        <v>2020</v>
      </c>
      <c r="B311" s="544" t="str">
        <f>[1]List_of_Publications!B53</f>
        <v>IS608</v>
      </c>
      <c r="C311" s="544"/>
      <c r="D311" s="544" t="s">
        <v>1218</v>
      </c>
      <c r="E311" s="544" t="s">
        <v>1219</v>
      </c>
      <c r="F311" s="544" t="s">
        <v>1220</v>
      </c>
      <c r="G311" s="544" t="s">
        <v>1221</v>
      </c>
      <c r="H311" s="571" t="s">
        <v>1216</v>
      </c>
      <c r="I311" s="571" t="s">
        <v>523</v>
      </c>
      <c r="J311" s="572" t="s">
        <v>1222</v>
      </c>
      <c r="K311" s="572"/>
      <c r="L311" s="567"/>
      <c r="M311" s="573"/>
      <c r="N311" s="574"/>
    </row>
    <row r="312" spans="1:14" s="569" customFormat="1" ht="10.5">
      <c r="A312" s="566">
        <v>2020</v>
      </c>
      <c r="B312" s="566"/>
      <c r="C312" s="566"/>
      <c r="D312" s="566" t="s">
        <v>605</v>
      </c>
      <c r="E312" s="566" t="s">
        <v>606</v>
      </c>
      <c r="F312" s="566" t="s">
        <v>607</v>
      </c>
      <c r="G312" s="566" t="s">
        <v>608</v>
      </c>
      <c r="H312" s="566" t="s">
        <v>8</v>
      </c>
      <c r="I312" s="566" t="s">
        <v>40</v>
      </c>
      <c r="J312" s="579" t="s">
        <v>609</v>
      </c>
      <c r="K312" s="566"/>
      <c r="L312" s="566" t="s">
        <v>610</v>
      </c>
      <c r="M312" s="566"/>
    </row>
    <row r="313" spans="1:14" s="569" customFormat="1" ht="10.5">
      <c r="A313" s="566">
        <v>2020</v>
      </c>
      <c r="B313" s="566" t="s">
        <v>39</v>
      </c>
      <c r="C313" s="566"/>
      <c r="D313" s="566" t="s">
        <v>611</v>
      </c>
      <c r="E313" s="566" t="s">
        <v>612</v>
      </c>
      <c r="F313" s="566" t="s">
        <v>613</v>
      </c>
      <c r="G313" s="566" t="s">
        <v>614</v>
      </c>
      <c r="H313" s="566" t="s">
        <v>8</v>
      </c>
      <c r="I313" s="566" t="s">
        <v>40</v>
      </c>
      <c r="J313" s="544" t="s">
        <v>615</v>
      </c>
      <c r="K313" s="566"/>
      <c r="L313" s="566"/>
      <c r="M313" s="566"/>
    </row>
    <row r="314" spans="1:14" s="569" customFormat="1" ht="10.5">
      <c r="A314" s="566">
        <v>2020</v>
      </c>
      <c r="B314" s="566" t="s">
        <v>1224</v>
      </c>
      <c r="C314" s="566"/>
      <c r="D314" s="566" t="s">
        <v>616</v>
      </c>
      <c r="E314" s="566" t="s">
        <v>617</v>
      </c>
      <c r="F314" s="566" t="s">
        <v>618</v>
      </c>
      <c r="G314" s="566" t="s">
        <v>619</v>
      </c>
      <c r="H314" s="566"/>
      <c r="I314" s="566"/>
      <c r="J314" s="544" t="s">
        <v>620</v>
      </c>
      <c r="K314" s="566"/>
      <c r="L314" s="566"/>
      <c r="M314" s="566"/>
    </row>
    <row r="315" spans="1:14" s="569" customFormat="1" ht="10.5">
      <c r="A315" s="566">
        <v>2020</v>
      </c>
      <c r="B315" s="566" t="s">
        <v>494</v>
      </c>
      <c r="C315" s="566"/>
      <c r="D315" s="566" t="s">
        <v>621</v>
      </c>
      <c r="E315" s="566" t="s">
        <v>622</v>
      </c>
      <c r="F315" s="566" t="s">
        <v>623</v>
      </c>
      <c r="G315" s="566" t="s">
        <v>624</v>
      </c>
      <c r="H315" s="566"/>
      <c r="I315" s="566"/>
      <c r="J315" s="544" t="s">
        <v>625</v>
      </c>
      <c r="K315" s="566"/>
      <c r="L315" s="566"/>
      <c r="M315" s="566"/>
    </row>
    <row r="316" spans="1:14" s="569" customFormat="1" ht="10.5">
      <c r="A316" s="566">
        <v>2020</v>
      </c>
      <c r="B316" s="566" t="s">
        <v>1224</v>
      </c>
      <c r="C316" s="566"/>
      <c r="D316" s="566" t="s">
        <v>616</v>
      </c>
      <c r="E316" s="566" t="s">
        <v>626</v>
      </c>
      <c r="F316" s="566" t="s">
        <v>627</v>
      </c>
      <c r="G316" s="566" t="s">
        <v>628</v>
      </c>
      <c r="H316" s="566" t="s">
        <v>8</v>
      </c>
      <c r="I316" s="566" t="s">
        <v>40</v>
      </c>
      <c r="J316" s="544" t="s">
        <v>629</v>
      </c>
      <c r="K316" s="566"/>
      <c r="L316" s="566"/>
      <c r="M316" s="566"/>
    </row>
    <row r="317" spans="1:14" s="569" customFormat="1" ht="10.5">
      <c r="A317" s="566">
        <v>2020</v>
      </c>
      <c r="B317" s="566" t="s">
        <v>26</v>
      </c>
      <c r="C317" s="566"/>
      <c r="D317" s="566" t="s">
        <v>630</v>
      </c>
      <c r="E317" s="566" t="s">
        <v>631</v>
      </c>
      <c r="F317" s="566" t="s">
        <v>632</v>
      </c>
      <c r="G317" s="566" t="s">
        <v>633</v>
      </c>
      <c r="H317" s="566"/>
      <c r="I317" s="566"/>
      <c r="J317" s="544" t="s">
        <v>634</v>
      </c>
      <c r="K317" s="566"/>
      <c r="L317" s="566" t="s">
        <v>635</v>
      </c>
      <c r="M317" s="566"/>
    </row>
    <row r="318" spans="1:14" s="569" customFormat="1" ht="10.5">
      <c r="A318" s="566">
        <v>2020</v>
      </c>
      <c r="B318" s="566" t="s">
        <v>494</v>
      </c>
      <c r="C318" s="566"/>
      <c r="D318" s="566" t="s">
        <v>636</v>
      </c>
      <c r="E318" s="566" t="s">
        <v>637</v>
      </c>
      <c r="F318" s="566" t="s">
        <v>638</v>
      </c>
      <c r="G318" s="566" t="s">
        <v>639</v>
      </c>
      <c r="H318" s="566"/>
      <c r="I318" s="566"/>
      <c r="J318" s="544" t="s">
        <v>640</v>
      </c>
      <c r="K318" s="566"/>
      <c r="L318" s="566" t="s">
        <v>641</v>
      </c>
      <c r="M318" s="566"/>
    </row>
    <row r="319" spans="1:14" s="569" customFormat="1" ht="10.5">
      <c r="A319" s="566">
        <v>2020</v>
      </c>
      <c r="B319" s="566" t="s">
        <v>37</v>
      </c>
      <c r="C319" s="566"/>
      <c r="D319" s="566" t="s">
        <v>616</v>
      </c>
      <c r="E319" s="566" t="s">
        <v>20</v>
      </c>
      <c r="F319" s="566" t="s">
        <v>642</v>
      </c>
      <c r="G319" s="566" t="s">
        <v>643</v>
      </c>
      <c r="H319" s="566"/>
      <c r="I319" s="566"/>
      <c r="J319" s="544"/>
      <c r="K319" s="566"/>
      <c r="L319" s="566"/>
      <c r="M319" s="566"/>
    </row>
    <row r="320" spans="1:14" s="569" customFormat="1" ht="10.5">
      <c r="A320" s="566">
        <v>2020</v>
      </c>
      <c r="B320" s="566" t="s">
        <v>1232</v>
      </c>
      <c r="C320" s="566"/>
      <c r="D320" s="566" t="s">
        <v>644</v>
      </c>
      <c r="E320" s="566" t="s">
        <v>645</v>
      </c>
      <c r="F320" s="566" t="s">
        <v>646</v>
      </c>
      <c r="G320" s="566" t="s">
        <v>647</v>
      </c>
      <c r="H320" s="566"/>
      <c r="I320" s="566"/>
      <c r="J320" s="544"/>
      <c r="K320" s="566"/>
      <c r="L320" s="566"/>
      <c r="M320" s="566"/>
    </row>
    <row r="321" spans="1:14" s="569" customFormat="1" ht="10.5">
      <c r="A321" s="566">
        <v>2020</v>
      </c>
      <c r="B321" s="566" t="s">
        <v>11</v>
      </c>
      <c r="C321" s="566"/>
      <c r="D321" s="566" t="s">
        <v>563</v>
      </c>
      <c r="E321" s="566" t="s">
        <v>564</v>
      </c>
      <c r="F321" s="566" t="s">
        <v>648</v>
      </c>
      <c r="G321" s="566" t="s">
        <v>649</v>
      </c>
      <c r="H321" s="566" t="s">
        <v>8</v>
      </c>
      <c r="I321" s="566" t="s">
        <v>40</v>
      </c>
      <c r="J321" s="544" t="s">
        <v>650</v>
      </c>
      <c r="K321" s="566"/>
      <c r="L321" s="566" t="s">
        <v>651</v>
      </c>
      <c r="M321" s="566"/>
    </row>
    <row r="322" spans="1:14" s="569" customFormat="1" ht="10.5">
      <c r="A322" s="566">
        <v>2020</v>
      </c>
      <c r="B322" s="566" t="s">
        <v>1233</v>
      </c>
      <c r="C322" s="566"/>
      <c r="D322" s="566" t="s">
        <v>652</v>
      </c>
      <c r="E322" s="566" t="s">
        <v>653</v>
      </c>
      <c r="F322" s="566" t="s">
        <v>654</v>
      </c>
      <c r="G322" s="566" t="s">
        <v>655</v>
      </c>
      <c r="H322" s="566" t="s">
        <v>8</v>
      </c>
      <c r="I322" s="566" t="s">
        <v>40</v>
      </c>
      <c r="J322" s="544" t="s">
        <v>656</v>
      </c>
      <c r="K322" s="566"/>
      <c r="L322" s="566" t="s">
        <v>657</v>
      </c>
      <c r="M322" s="566"/>
    </row>
    <row r="323" spans="1:14" s="569" customFormat="1" ht="10.5">
      <c r="A323" s="566">
        <v>2020</v>
      </c>
      <c r="B323" s="566" t="s">
        <v>1234</v>
      </c>
      <c r="C323" s="566"/>
      <c r="D323" s="566" t="s">
        <v>658</v>
      </c>
      <c r="E323" s="566" t="s">
        <v>659</v>
      </c>
      <c r="F323" s="566" t="s">
        <v>660</v>
      </c>
      <c r="G323" s="566" t="s">
        <v>661</v>
      </c>
      <c r="H323" s="566"/>
      <c r="I323" s="566"/>
      <c r="J323" s="544" t="s">
        <v>662</v>
      </c>
      <c r="K323" s="566"/>
      <c r="L323" s="566"/>
      <c r="M323" s="566"/>
    </row>
    <row r="324" spans="1:14" s="569" customFormat="1" ht="10.5">
      <c r="A324" s="566">
        <v>2020</v>
      </c>
      <c r="B324" s="566" t="s">
        <v>1235</v>
      </c>
      <c r="C324" s="566"/>
      <c r="D324" s="566" t="s">
        <v>663</v>
      </c>
      <c r="E324" s="566" t="s">
        <v>664</v>
      </c>
      <c r="F324" s="566" t="s">
        <v>665</v>
      </c>
      <c r="G324" s="566" t="s">
        <v>666</v>
      </c>
      <c r="H324" s="566" t="s">
        <v>8</v>
      </c>
      <c r="I324" s="566" t="s">
        <v>40</v>
      </c>
      <c r="J324" s="544" t="s">
        <v>667</v>
      </c>
      <c r="K324" s="566"/>
      <c r="L324" s="566" t="s">
        <v>668</v>
      </c>
      <c r="M324" s="566"/>
    </row>
    <row r="325" spans="1:14" s="569" customFormat="1" ht="10.5">
      <c r="A325" s="566">
        <v>2020</v>
      </c>
      <c r="B325" s="566" t="str">
        <f>[1]List_of_Publications!B59</f>
        <v>IS641</v>
      </c>
      <c r="C325" s="566"/>
      <c r="D325" s="566" t="s">
        <v>1166</v>
      </c>
      <c r="E325" s="566" t="s">
        <v>1167</v>
      </c>
      <c r="F325" s="566" t="s">
        <v>1168</v>
      </c>
      <c r="G325" s="566" t="s">
        <v>1169</v>
      </c>
      <c r="H325" s="566" t="s">
        <v>8</v>
      </c>
      <c r="I325" s="566" t="s">
        <v>40</v>
      </c>
      <c r="J325" s="567" t="s">
        <v>1170</v>
      </c>
      <c r="K325" s="568" t="s">
        <v>40</v>
      </c>
      <c r="L325" s="568"/>
      <c r="M325" s="575"/>
      <c r="N325" s="574"/>
    </row>
    <row r="326" spans="1:14" s="569" customFormat="1" ht="10.5">
      <c r="A326" s="566">
        <v>2020</v>
      </c>
      <c r="B326" s="566" t="str">
        <f>[1]List_of_Publications!B60</f>
        <v>IS603</v>
      </c>
      <c r="C326" s="566"/>
      <c r="D326" s="566" t="s">
        <v>1171</v>
      </c>
      <c r="E326" s="566" t="s">
        <v>1172</v>
      </c>
      <c r="F326" s="566" t="s">
        <v>1173</v>
      </c>
      <c r="G326" s="566" t="s">
        <v>1174</v>
      </c>
      <c r="H326" s="566"/>
      <c r="I326" s="566"/>
      <c r="J326" s="567" t="s">
        <v>1175</v>
      </c>
      <c r="K326" s="568" t="s">
        <v>40</v>
      </c>
      <c r="L326" s="568"/>
      <c r="M326" s="575"/>
      <c r="N326" s="574"/>
    </row>
    <row r="327" spans="1:14" s="569" customFormat="1" ht="10.5">
      <c r="A327" s="566">
        <v>2020</v>
      </c>
      <c r="B327" s="566" t="str">
        <f>[1]List_of_Publications!B61</f>
        <v>IS588/IDS</v>
      </c>
      <c r="C327" s="566"/>
      <c r="D327" s="566" t="s">
        <v>1176</v>
      </c>
      <c r="E327" s="566" t="s">
        <v>1176</v>
      </c>
      <c r="F327" s="566" t="s">
        <v>1177</v>
      </c>
      <c r="G327" s="566" t="s">
        <v>1178</v>
      </c>
      <c r="H327" s="566"/>
      <c r="I327" s="566"/>
      <c r="J327" s="567" t="s">
        <v>1179</v>
      </c>
      <c r="K327" s="568" t="s">
        <v>40</v>
      </c>
      <c r="L327" s="568" t="s">
        <v>1180</v>
      </c>
      <c r="M327" s="575"/>
      <c r="N327" s="574"/>
    </row>
    <row r="328" spans="1:14" s="569" customFormat="1" ht="10.5">
      <c r="A328" s="566">
        <v>2020</v>
      </c>
      <c r="B328" s="566" t="str">
        <f>[1]List_of_Publications!B53</f>
        <v>IS608</v>
      </c>
      <c r="C328" s="566"/>
      <c r="D328" s="566" t="s">
        <v>1238</v>
      </c>
      <c r="E328" s="566" t="s">
        <v>1239</v>
      </c>
      <c r="F328" s="566" t="s">
        <v>1240</v>
      </c>
      <c r="G328" s="566" t="s">
        <v>1241</v>
      </c>
      <c r="H328" s="566" t="s">
        <v>8</v>
      </c>
      <c r="I328" s="566" t="s">
        <v>40</v>
      </c>
      <c r="J328" s="567" t="s">
        <v>1242</v>
      </c>
      <c r="K328" s="568" t="s">
        <v>40</v>
      </c>
      <c r="L328" s="568"/>
      <c r="M328" s="575"/>
      <c r="N328" s="539"/>
    </row>
    <row r="329" spans="1:14" s="569" customFormat="1" ht="10.5">
      <c r="A329" s="566">
        <v>2020</v>
      </c>
      <c r="B329" s="566" t="s">
        <v>19</v>
      </c>
      <c r="C329" s="566"/>
      <c r="D329" s="566" t="s">
        <v>669</v>
      </c>
      <c r="E329" s="566" t="s">
        <v>670</v>
      </c>
      <c r="F329" s="566" t="s">
        <v>671</v>
      </c>
      <c r="G329" s="566" t="s">
        <v>672</v>
      </c>
      <c r="H329" s="566" t="s">
        <v>8</v>
      </c>
      <c r="I329" s="566" t="s">
        <v>40</v>
      </c>
      <c r="J329" s="544" t="s">
        <v>673</v>
      </c>
      <c r="K329" s="566"/>
      <c r="L329" s="566"/>
      <c r="M329" s="566"/>
    </row>
    <row r="330" spans="1:14" s="569" customFormat="1" ht="10.5">
      <c r="A330" s="566">
        <v>2020</v>
      </c>
      <c r="B330" s="580"/>
      <c r="C330" s="580"/>
      <c r="D330" s="580" t="s">
        <v>674</v>
      </c>
      <c r="E330" s="580" t="s">
        <v>675</v>
      </c>
      <c r="F330" s="580" t="s">
        <v>676</v>
      </c>
      <c r="G330" s="580" t="s">
        <v>677</v>
      </c>
      <c r="H330" s="566" t="s">
        <v>8</v>
      </c>
      <c r="I330" s="580" t="s">
        <v>40</v>
      </c>
      <c r="J330" s="581" t="s">
        <v>678</v>
      </c>
      <c r="K330" s="580"/>
      <c r="L330" s="580"/>
      <c r="M330" s="580"/>
    </row>
    <row r="331" spans="1:14">
      <c r="A331" s="566">
        <v>2020</v>
      </c>
      <c r="B331" s="582" t="s">
        <v>17</v>
      </c>
      <c r="C331" s="582"/>
      <c r="D331" s="582" t="s">
        <v>98</v>
      </c>
      <c r="E331" s="582" t="s">
        <v>29</v>
      </c>
      <c r="F331" s="583" t="s">
        <v>99</v>
      </c>
      <c r="G331" s="583" t="s">
        <v>100</v>
      </c>
      <c r="H331" s="12" t="s">
        <v>10</v>
      </c>
      <c r="I331" s="582" t="s">
        <v>40</v>
      </c>
      <c r="J331" s="583" t="s">
        <v>223</v>
      </c>
      <c r="K331" s="583" t="s">
        <v>40</v>
      </c>
      <c r="L331" s="583"/>
      <c r="M331" s="583"/>
    </row>
    <row r="332" spans="1:14" s="569" customFormat="1" ht="10.5">
      <c r="A332" s="566">
        <v>2020</v>
      </c>
      <c r="B332" s="566" t="s">
        <v>679</v>
      </c>
      <c r="C332" s="566"/>
      <c r="D332" s="566" t="s">
        <v>680</v>
      </c>
      <c r="E332" s="566" t="s">
        <v>70</v>
      </c>
      <c r="F332" s="566" t="s">
        <v>69</v>
      </c>
      <c r="G332" s="566" t="s">
        <v>148</v>
      </c>
      <c r="H332" s="12" t="s">
        <v>10</v>
      </c>
      <c r="I332" s="566" t="s">
        <v>40</v>
      </c>
      <c r="J332" s="568" t="s">
        <v>71</v>
      </c>
      <c r="K332" s="568"/>
      <c r="L332" s="568"/>
      <c r="M332" s="568" t="s">
        <v>72</v>
      </c>
    </row>
    <row r="333" spans="1:14" s="569" customFormat="1" ht="10.5">
      <c r="A333" s="566">
        <v>2020</v>
      </c>
      <c r="B333" s="566" t="s">
        <v>42</v>
      </c>
      <c r="C333" s="566"/>
      <c r="D333" s="566" t="s">
        <v>98</v>
      </c>
      <c r="E333" s="566" t="s">
        <v>66</v>
      </c>
      <c r="F333" s="566" t="s">
        <v>65</v>
      </c>
      <c r="G333" s="566" t="s">
        <v>149</v>
      </c>
      <c r="H333" s="12" t="s">
        <v>10</v>
      </c>
      <c r="I333" s="566" t="s">
        <v>40</v>
      </c>
      <c r="J333" s="568" t="s">
        <v>67</v>
      </c>
      <c r="K333" s="568"/>
      <c r="L333" s="568"/>
      <c r="M333" s="568" t="s">
        <v>68</v>
      </c>
    </row>
    <row r="334" spans="1:14" s="569" customFormat="1" ht="10.5">
      <c r="A334" s="566">
        <v>2020</v>
      </c>
      <c r="B334" s="566" t="s">
        <v>32</v>
      </c>
      <c r="C334" s="566"/>
      <c r="D334" s="566" t="s">
        <v>513</v>
      </c>
      <c r="E334" s="566" t="s">
        <v>63</v>
      </c>
      <c r="F334" s="566" t="s">
        <v>61</v>
      </c>
      <c r="G334" s="566" t="s">
        <v>150</v>
      </c>
      <c r="H334" s="12" t="s">
        <v>10</v>
      </c>
      <c r="I334" s="566" t="s">
        <v>40</v>
      </c>
      <c r="J334" s="584" t="s">
        <v>62</v>
      </c>
      <c r="K334" s="568"/>
      <c r="L334" s="568"/>
      <c r="M334" s="568" t="s">
        <v>64</v>
      </c>
    </row>
    <row r="335" spans="1:14">
      <c r="A335" s="566">
        <v>2020</v>
      </c>
      <c r="B335" s="582" t="s">
        <v>32</v>
      </c>
      <c r="C335" s="582"/>
      <c r="D335" s="582" t="s">
        <v>87</v>
      </c>
      <c r="E335" s="583" t="s">
        <v>88</v>
      </c>
      <c r="F335" s="583" t="s">
        <v>89</v>
      </c>
      <c r="G335" s="583" t="s">
        <v>151</v>
      </c>
      <c r="H335" s="566" t="s">
        <v>10</v>
      </c>
      <c r="I335" s="582" t="s">
        <v>40</v>
      </c>
      <c r="J335" s="583" t="s">
        <v>231</v>
      </c>
      <c r="K335" s="583"/>
      <c r="L335" s="583"/>
      <c r="M335" s="583" t="s">
        <v>232</v>
      </c>
    </row>
    <row r="336" spans="1:14">
      <c r="A336" s="566">
        <v>2020</v>
      </c>
      <c r="B336" s="582" t="s">
        <v>32</v>
      </c>
      <c r="C336" s="582"/>
      <c r="D336" s="582" t="s">
        <v>90</v>
      </c>
      <c r="E336" s="583" t="s">
        <v>91</v>
      </c>
      <c r="F336" s="583" t="s">
        <v>92</v>
      </c>
      <c r="G336" s="583" t="s">
        <v>228</v>
      </c>
      <c r="H336" s="566" t="s">
        <v>10</v>
      </c>
      <c r="I336" s="582" t="s">
        <v>40</v>
      </c>
      <c r="J336" s="583" t="s">
        <v>93</v>
      </c>
      <c r="K336" s="583"/>
      <c r="L336" s="583"/>
      <c r="M336" s="583" t="s">
        <v>229</v>
      </c>
    </row>
    <row r="337" spans="1:13">
      <c r="A337" s="566">
        <v>2020</v>
      </c>
      <c r="B337" s="582" t="s">
        <v>34</v>
      </c>
      <c r="C337" s="582"/>
      <c r="D337" s="582" t="s">
        <v>83</v>
      </c>
      <c r="E337" s="583" t="s">
        <v>84</v>
      </c>
      <c r="F337" s="583" t="s">
        <v>85</v>
      </c>
      <c r="G337" s="583" t="s">
        <v>227</v>
      </c>
      <c r="H337" s="566" t="s">
        <v>10</v>
      </c>
      <c r="I337" s="582" t="s">
        <v>40</v>
      </c>
      <c r="J337" s="583" t="s">
        <v>86</v>
      </c>
      <c r="K337" s="583"/>
      <c r="L337" s="583"/>
      <c r="M337" s="583" t="s">
        <v>230</v>
      </c>
    </row>
    <row r="338" spans="1:13" s="569" customFormat="1" ht="10.5">
      <c r="A338" s="566">
        <v>2020</v>
      </c>
      <c r="B338" s="566" t="s">
        <v>42</v>
      </c>
      <c r="C338" s="566"/>
      <c r="D338" s="566" t="s">
        <v>31</v>
      </c>
      <c r="E338" s="566" t="s">
        <v>135</v>
      </c>
      <c r="F338" s="566" t="s">
        <v>130</v>
      </c>
      <c r="G338" s="566" t="s">
        <v>132</v>
      </c>
      <c r="H338" s="566" t="s">
        <v>10</v>
      </c>
      <c r="I338" s="566" t="s">
        <v>40</v>
      </c>
      <c r="J338" s="568" t="s">
        <v>131</v>
      </c>
      <c r="K338" s="568"/>
      <c r="L338" s="568" t="s">
        <v>197</v>
      </c>
      <c r="M338" s="568" t="s">
        <v>133</v>
      </c>
    </row>
    <row r="339" spans="1:13" s="569" customFormat="1" ht="10.5">
      <c r="A339" s="566">
        <v>2020</v>
      </c>
      <c r="B339" s="566" t="s">
        <v>42</v>
      </c>
      <c r="C339" s="566"/>
      <c r="D339" s="566" t="s">
        <v>126</v>
      </c>
      <c r="E339" s="566" t="s">
        <v>126</v>
      </c>
      <c r="F339" s="566" t="s">
        <v>128</v>
      </c>
      <c r="G339" s="566" t="s">
        <v>129</v>
      </c>
      <c r="H339" s="566" t="s">
        <v>10</v>
      </c>
      <c r="I339" s="566" t="s">
        <v>40</v>
      </c>
      <c r="J339" s="568" t="s">
        <v>127</v>
      </c>
      <c r="K339" s="568"/>
      <c r="L339" s="568"/>
      <c r="M339" s="568" t="s">
        <v>134</v>
      </c>
    </row>
    <row r="340" spans="1:13" s="569" customFormat="1" ht="10.5">
      <c r="A340" s="566">
        <v>2020</v>
      </c>
      <c r="B340" s="566" t="s">
        <v>452</v>
      </c>
      <c r="C340" s="566"/>
      <c r="D340" s="566" t="s">
        <v>137</v>
      </c>
      <c r="E340" s="566" t="s">
        <v>138</v>
      </c>
      <c r="F340" s="566" t="s">
        <v>136</v>
      </c>
      <c r="G340" s="566" t="s">
        <v>140</v>
      </c>
      <c r="H340" s="566" t="s">
        <v>10</v>
      </c>
      <c r="I340" s="566" t="s">
        <v>40</v>
      </c>
      <c r="J340" s="568" t="s">
        <v>139</v>
      </c>
      <c r="K340" s="568"/>
      <c r="L340" s="568"/>
      <c r="M340" s="568" t="s">
        <v>141</v>
      </c>
    </row>
    <row r="341" spans="1:13" s="569" customFormat="1" ht="10.5">
      <c r="A341" s="566">
        <v>2020</v>
      </c>
      <c r="B341" s="566" t="s">
        <v>195</v>
      </c>
      <c r="C341" s="566"/>
      <c r="D341" s="566" t="s">
        <v>143</v>
      </c>
      <c r="E341" s="566" t="s">
        <v>144</v>
      </c>
      <c r="F341" s="566" t="s">
        <v>142</v>
      </c>
      <c r="G341" s="566" t="s">
        <v>146</v>
      </c>
      <c r="H341" s="566" t="s">
        <v>10</v>
      </c>
      <c r="I341" s="566" t="s">
        <v>40</v>
      </c>
      <c r="J341" s="568" t="s">
        <v>145</v>
      </c>
      <c r="K341" s="568"/>
      <c r="L341" s="568"/>
      <c r="M341" s="568" t="s">
        <v>147</v>
      </c>
    </row>
    <row r="342" spans="1:13" s="569" customFormat="1" ht="10.5">
      <c r="A342" s="566">
        <v>2020</v>
      </c>
      <c r="B342" s="566" t="s">
        <v>42</v>
      </c>
      <c r="C342" s="566"/>
      <c r="D342" s="566" t="s">
        <v>137</v>
      </c>
      <c r="E342" s="566" t="s">
        <v>154</v>
      </c>
      <c r="F342" s="566" t="s">
        <v>152</v>
      </c>
      <c r="G342" s="566" t="s">
        <v>155</v>
      </c>
      <c r="H342" s="566" t="s">
        <v>10</v>
      </c>
      <c r="I342" s="566" t="s">
        <v>40</v>
      </c>
      <c r="J342" s="568" t="s">
        <v>153</v>
      </c>
      <c r="K342" s="568"/>
      <c r="L342" s="568"/>
      <c r="M342" s="568" t="s">
        <v>156</v>
      </c>
    </row>
    <row r="343" spans="1:13" s="569" customFormat="1" ht="10.5">
      <c r="A343" s="566">
        <v>2020</v>
      </c>
      <c r="B343" s="566" t="s">
        <v>42</v>
      </c>
      <c r="C343" s="566"/>
      <c r="D343" s="566" t="s">
        <v>158</v>
      </c>
      <c r="E343" s="566" t="s">
        <v>159</v>
      </c>
      <c r="F343" s="566" t="s">
        <v>157</v>
      </c>
      <c r="G343" s="566" t="s">
        <v>161</v>
      </c>
      <c r="H343" s="566" t="s">
        <v>10</v>
      </c>
      <c r="I343" s="566" t="s">
        <v>40</v>
      </c>
      <c r="J343" s="568" t="s">
        <v>160</v>
      </c>
      <c r="K343" s="568"/>
      <c r="L343" s="568"/>
      <c r="M343" s="568" t="s">
        <v>162</v>
      </c>
    </row>
    <row r="344" spans="1:13" s="569" customFormat="1" ht="10.5">
      <c r="A344" s="566">
        <v>2020</v>
      </c>
      <c r="B344" s="566" t="s">
        <v>33</v>
      </c>
      <c r="C344" s="566"/>
      <c r="D344" s="566" t="s">
        <v>170</v>
      </c>
      <c r="E344" s="566" t="s">
        <v>171</v>
      </c>
      <c r="F344" s="566" t="s">
        <v>169</v>
      </c>
      <c r="G344" s="566" t="s">
        <v>173</v>
      </c>
      <c r="H344" s="566" t="s">
        <v>10</v>
      </c>
      <c r="I344" s="566" t="s">
        <v>40</v>
      </c>
      <c r="J344" s="568" t="s">
        <v>172</v>
      </c>
      <c r="K344" s="568"/>
      <c r="L344" s="568"/>
      <c r="M344" s="568" t="s">
        <v>174</v>
      </c>
    </row>
    <row r="345" spans="1:13" s="569" customFormat="1" ht="10.5">
      <c r="A345" s="566">
        <v>2020</v>
      </c>
      <c r="B345" s="566" t="s">
        <v>679</v>
      </c>
      <c r="C345" s="566"/>
      <c r="D345" s="566" t="s">
        <v>164</v>
      </c>
      <c r="E345" s="566" t="s">
        <v>165</v>
      </c>
      <c r="F345" s="566" t="s">
        <v>163</v>
      </c>
      <c r="G345" s="566" t="s">
        <v>167</v>
      </c>
      <c r="H345" s="566" t="s">
        <v>10</v>
      </c>
      <c r="I345" s="566" t="s">
        <v>40</v>
      </c>
      <c r="J345" s="568" t="s">
        <v>166</v>
      </c>
      <c r="K345" s="568"/>
      <c r="L345" s="568"/>
      <c r="M345" s="568" t="s">
        <v>168</v>
      </c>
    </row>
    <row r="346" spans="1:13">
      <c r="A346" s="566">
        <v>2020</v>
      </c>
      <c r="B346" s="582" t="s">
        <v>17</v>
      </c>
      <c r="C346" s="582"/>
      <c r="D346" s="582" t="s">
        <v>94</v>
      </c>
      <c r="E346" s="583" t="s">
        <v>95</v>
      </c>
      <c r="F346" s="583" t="s">
        <v>96</v>
      </c>
      <c r="G346" s="583" t="s">
        <v>224</v>
      </c>
      <c r="H346" s="566" t="s">
        <v>10</v>
      </c>
      <c r="I346" s="582" t="s">
        <v>40</v>
      </c>
      <c r="J346" s="583" t="s">
        <v>225</v>
      </c>
      <c r="K346" s="583"/>
      <c r="L346" s="583"/>
      <c r="M346" s="583" t="s">
        <v>226</v>
      </c>
    </row>
    <row r="347" spans="1:13" s="569" customFormat="1" ht="10.5">
      <c r="A347" s="566">
        <v>2020</v>
      </c>
      <c r="B347" s="566" t="s">
        <v>1236</v>
      </c>
      <c r="C347" s="566"/>
      <c r="D347" s="566" t="s">
        <v>190</v>
      </c>
      <c r="E347" s="566" t="s">
        <v>191</v>
      </c>
      <c r="F347" s="566" t="s">
        <v>189</v>
      </c>
      <c r="G347" s="566" t="s">
        <v>193</v>
      </c>
      <c r="H347" s="566" t="s">
        <v>10</v>
      </c>
      <c r="I347" s="566" t="s">
        <v>40</v>
      </c>
      <c r="J347" s="568" t="s">
        <v>192</v>
      </c>
      <c r="K347" s="568"/>
      <c r="L347" s="568"/>
      <c r="M347" s="568" t="s">
        <v>194</v>
      </c>
    </row>
    <row r="348" spans="1:13" s="569" customFormat="1" ht="10.5">
      <c r="A348" s="566">
        <v>2020</v>
      </c>
      <c r="B348" s="566" t="s">
        <v>1236</v>
      </c>
      <c r="C348" s="566"/>
      <c r="D348" s="566" t="s">
        <v>184</v>
      </c>
      <c r="E348" s="566" t="s">
        <v>185</v>
      </c>
      <c r="F348" s="566" t="s">
        <v>183</v>
      </c>
      <c r="G348" s="566" t="s">
        <v>187</v>
      </c>
      <c r="H348" s="566" t="s">
        <v>10</v>
      </c>
      <c r="I348" s="566" t="s">
        <v>40</v>
      </c>
      <c r="J348" s="568" t="s">
        <v>186</v>
      </c>
      <c r="K348" s="568"/>
      <c r="L348" s="568"/>
      <c r="M348" s="568" t="s">
        <v>188</v>
      </c>
    </row>
    <row r="349" spans="1:13" s="569" customFormat="1" ht="10.5">
      <c r="A349" s="566">
        <v>2020</v>
      </c>
      <c r="B349" s="566" t="s">
        <v>1237</v>
      </c>
      <c r="C349" s="566"/>
      <c r="D349" s="566" t="s">
        <v>164</v>
      </c>
      <c r="E349" s="566" t="s">
        <v>180</v>
      </c>
      <c r="F349" s="566" t="s">
        <v>179</v>
      </c>
      <c r="G349" s="566" t="s">
        <v>24</v>
      </c>
      <c r="H349" s="566" t="s">
        <v>10</v>
      </c>
      <c r="I349" s="566"/>
      <c r="J349" s="568" t="s">
        <v>181</v>
      </c>
      <c r="K349" s="568"/>
      <c r="L349" s="568" t="s">
        <v>196</v>
      </c>
      <c r="M349" s="568" t="s">
        <v>182</v>
      </c>
    </row>
    <row r="350" spans="1:13" s="569" customFormat="1" ht="10.5">
      <c r="A350" s="566">
        <v>2020</v>
      </c>
      <c r="B350" s="566" t="s">
        <v>195</v>
      </c>
      <c r="C350" s="566"/>
      <c r="D350" s="566" t="s">
        <v>217</v>
      </c>
      <c r="E350" s="566" t="s">
        <v>218</v>
      </c>
      <c r="F350" s="566" t="s">
        <v>219</v>
      </c>
      <c r="G350" s="566" t="s">
        <v>220</v>
      </c>
      <c r="H350" s="566" t="s">
        <v>10</v>
      </c>
      <c r="I350" s="566" t="s">
        <v>40</v>
      </c>
      <c r="J350" s="567" t="s">
        <v>222</v>
      </c>
      <c r="K350" s="568"/>
      <c r="L350" s="568"/>
      <c r="M350" s="568" t="s">
        <v>221</v>
      </c>
    </row>
    <row r="351" spans="1:13" s="569" customFormat="1" ht="10.5">
      <c r="A351" s="566">
        <v>2020</v>
      </c>
      <c r="B351" s="566" t="s">
        <v>494</v>
      </c>
      <c r="C351" s="566"/>
      <c r="D351" s="566" t="s">
        <v>211</v>
      </c>
      <c r="E351" s="566" t="s">
        <v>212</v>
      </c>
      <c r="F351" s="566" t="s">
        <v>213</v>
      </c>
      <c r="G351" s="566" t="s">
        <v>214</v>
      </c>
      <c r="H351" s="566" t="s">
        <v>10</v>
      </c>
      <c r="I351" s="566" t="s">
        <v>40</v>
      </c>
      <c r="J351" s="567" t="s">
        <v>215</v>
      </c>
      <c r="K351" s="568" t="s">
        <v>435</v>
      </c>
      <c r="L351" s="568"/>
      <c r="M351" s="568" t="s">
        <v>216</v>
      </c>
    </row>
    <row r="352" spans="1:13" s="569" customFormat="1" ht="10.5">
      <c r="A352" s="566">
        <v>2020</v>
      </c>
      <c r="B352" s="566" t="s">
        <v>42</v>
      </c>
      <c r="C352" s="566"/>
      <c r="D352" s="566" t="s">
        <v>205</v>
      </c>
      <c r="E352" s="566" t="s">
        <v>206</v>
      </c>
      <c r="F352" s="566" t="s">
        <v>207</v>
      </c>
      <c r="G352" s="566" t="s">
        <v>208</v>
      </c>
      <c r="H352" s="566" t="s">
        <v>10</v>
      </c>
      <c r="I352" s="566" t="s">
        <v>40</v>
      </c>
      <c r="J352" s="567" t="s">
        <v>209</v>
      </c>
      <c r="K352" s="568"/>
      <c r="L352" s="568"/>
      <c r="M352" s="568" t="s">
        <v>210</v>
      </c>
    </row>
    <row r="353" spans="1:14" s="569" customFormat="1" ht="10.5">
      <c r="A353" s="566">
        <v>2020</v>
      </c>
      <c r="B353" s="566" t="s">
        <v>1237</v>
      </c>
      <c r="C353" s="566"/>
      <c r="D353" s="566" t="s">
        <v>200</v>
      </c>
      <c r="E353" s="566" t="s">
        <v>201</v>
      </c>
      <c r="F353" s="566" t="s">
        <v>199</v>
      </c>
      <c r="G353" s="566" t="s">
        <v>202</v>
      </c>
      <c r="H353" s="566" t="s">
        <v>10</v>
      </c>
      <c r="I353" s="566" t="s">
        <v>40</v>
      </c>
      <c r="J353" s="567" t="s">
        <v>203</v>
      </c>
      <c r="K353" s="568"/>
      <c r="L353" s="568"/>
      <c r="M353" s="568" t="s">
        <v>204</v>
      </c>
    </row>
    <row r="354" spans="1:14" s="569" customFormat="1" ht="10.5">
      <c r="A354" s="566">
        <v>2020</v>
      </c>
      <c r="B354" s="566" t="s">
        <v>409</v>
      </c>
      <c r="C354" s="566"/>
      <c r="D354" s="566" t="s">
        <v>410</v>
      </c>
      <c r="E354" s="566" t="s">
        <v>411</v>
      </c>
      <c r="F354" s="566" t="s">
        <v>420</v>
      </c>
      <c r="G354" s="566" t="s">
        <v>681</v>
      </c>
      <c r="H354" s="566" t="s">
        <v>8</v>
      </c>
      <c r="I354" s="566" t="s">
        <v>40</v>
      </c>
      <c r="J354" s="567" t="s">
        <v>682</v>
      </c>
      <c r="K354" s="568" t="s">
        <v>60</v>
      </c>
      <c r="L354" s="568"/>
      <c r="M354" s="568"/>
    </row>
    <row r="355" spans="1:14" s="569" customFormat="1" ht="10.5">
      <c r="A355" s="566">
        <v>2020</v>
      </c>
      <c r="B355" s="566" t="s">
        <v>414</v>
      </c>
      <c r="C355" s="566"/>
      <c r="D355" s="566" t="s">
        <v>415</v>
      </c>
      <c r="E355" s="566" t="s">
        <v>416</v>
      </c>
      <c r="F355" s="566" t="s">
        <v>417</v>
      </c>
      <c r="G355" s="566" t="s">
        <v>683</v>
      </c>
      <c r="H355" s="566" t="s">
        <v>8</v>
      </c>
      <c r="I355" s="566" t="s">
        <v>22</v>
      </c>
      <c r="J355" s="567" t="s">
        <v>684</v>
      </c>
      <c r="K355" s="568"/>
      <c r="L355" s="568" t="s">
        <v>418</v>
      </c>
      <c r="M355" s="568" t="s">
        <v>419</v>
      </c>
    </row>
    <row r="356" spans="1:14" s="587" customFormat="1" ht="10.5">
      <c r="A356" s="544">
        <v>2020</v>
      </c>
      <c r="B356" s="544" t="s">
        <v>32</v>
      </c>
      <c r="C356" s="544"/>
      <c r="D356" s="544" t="s">
        <v>453</v>
      </c>
      <c r="E356" s="571" t="s">
        <v>454</v>
      </c>
      <c r="F356" s="571" t="s">
        <v>455</v>
      </c>
      <c r="G356" s="585" t="s">
        <v>456</v>
      </c>
      <c r="H356" s="586" t="s">
        <v>8</v>
      </c>
      <c r="I356" s="571" t="s">
        <v>40</v>
      </c>
      <c r="J356" s="565" t="s">
        <v>457</v>
      </c>
      <c r="K356" s="572" t="s">
        <v>22</v>
      </c>
      <c r="L356" s="572"/>
      <c r="M356" s="572"/>
    </row>
    <row r="357" spans="1:14" s="240" customFormat="1">
      <c r="A357" s="544">
        <v>2020</v>
      </c>
      <c r="B357" s="306" t="s">
        <v>32</v>
      </c>
      <c r="C357" s="306"/>
      <c r="D357" s="306" t="s">
        <v>458</v>
      </c>
      <c r="E357" s="306" t="s">
        <v>459</v>
      </c>
      <c r="F357" s="306" t="s">
        <v>460</v>
      </c>
      <c r="G357" s="306" t="s">
        <v>685</v>
      </c>
      <c r="H357" s="306" t="s">
        <v>8</v>
      </c>
      <c r="I357" s="544" t="s">
        <v>40</v>
      </c>
      <c r="J357" s="306" t="s">
        <v>686</v>
      </c>
      <c r="K357" s="306"/>
      <c r="L357" s="306" t="s">
        <v>461</v>
      </c>
      <c r="M357" s="306"/>
    </row>
    <row r="358" spans="1:14" s="240" customFormat="1">
      <c r="A358" s="544">
        <v>2020</v>
      </c>
      <c r="B358" s="306" t="s">
        <v>32</v>
      </c>
      <c r="C358" s="306"/>
      <c r="D358" s="306" t="s">
        <v>458</v>
      </c>
      <c r="E358" s="306" t="s">
        <v>462</v>
      </c>
      <c r="F358" s="306" t="s">
        <v>463</v>
      </c>
      <c r="G358" s="306" t="s">
        <v>687</v>
      </c>
      <c r="H358" s="306" t="s">
        <v>8</v>
      </c>
      <c r="I358" s="544" t="s">
        <v>40</v>
      </c>
      <c r="J358" s="306" t="s">
        <v>688</v>
      </c>
      <c r="K358" s="306"/>
      <c r="L358" s="306" t="s">
        <v>464</v>
      </c>
      <c r="M358" s="306"/>
    </row>
    <row r="359" spans="1:14" s="569" customFormat="1" ht="10.5">
      <c r="A359" s="568">
        <v>2020</v>
      </c>
      <c r="B359" s="568" t="s">
        <v>48</v>
      </c>
      <c r="C359" s="568"/>
      <c r="D359" s="568" t="s">
        <v>176</v>
      </c>
      <c r="E359" s="568" t="s">
        <v>177</v>
      </c>
      <c r="F359" s="568" t="s">
        <v>175</v>
      </c>
      <c r="G359" s="568" t="s">
        <v>178</v>
      </c>
      <c r="H359" s="568"/>
      <c r="I359" s="568"/>
      <c r="J359" s="568"/>
      <c r="K359" s="568"/>
      <c r="L359" s="568"/>
      <c r="M359" s="568"/>
    </row>
    <row r="360" spans="1:14" s="569" customFormat="1" ht="10.5">
      <c r="A360" s="568">
        <v>2020</v>
      </c>
      <c r="B360" s="568" t="s">
        <v>505</v>
      </c>
      <c r="C360" s="568"/>
      <c r="D360" s="568" t="s">
        <v>1161</v>
      </c>
      <c r="E360" s="568" t="s">
        <v>1162</v>
      </c>
      <c r="F360" s="568" t="s">
        <v>1163</v>
      </c>
      <c r="G360" s="568" t="s">
        <v>1164</v>
      </c>
      <c r="H360" s="568" t="s">
        <v>8</v>
      </c>
      <c r="I360" s="568" t="s">
        <v>40</v>
      </c>
      <c r="J360" s="568" t="s">
        <v>1165</v>
      </c>
      <c r="K360" s="566" t="s">
        <v>40</v>
      </c>
      <c r="L360" s="566"/>
      <c r="M360" s="576" t="s">
        <v>507</v>
      </c>
      <c r="N360" s="574"/>
    </row>
    <row r="361" spans="1:14" s="569" customFormat="1" ht="10.5">
      <c r="A361" s="566">
        <v>2020</v>
      </c>
      <c r="B361" s="566"/>
      <c r="C361" s="566"/>
      <c r="D361" s="566"/>
      <c r="E361" s="566" t="s">
        <v>778</v>
      </c>
      <c r="F361" s="566" t="s">
        <v>777</v>
      </c>
      <c r="G361" s="566" t="s">
        <v>779</v>
      </c>
      <c r="H361" s="566" t="s">
        <v>10</v>
      </c>
      <c r="I361" s="566" t="s">
        <v>40</v>
      </c>
      <c r="J361" s="566" t="s">
        <v>780</v>
      </c>
      <c r="K361" s="566"/>
      <c r="L361" s="566"/>
      <c r="M361" s="566"/>
    </row>
    <row r="362" spans="1:14" s="569" customFormat="1" ht="10.5">
      <c r="A362" s="566">
        <v>2020</v>
      </c>
      <c r="B362" s="566" t="s">
        <v>23</v>
      </c>
      <c r="C362" s="566"/>
      <c r="D362" s="566" t="s">
        <v>2340</v>
      </c>
      <c r="E362" s="566" t="s">
        <v>2341</v>
      </c>
      <c r="F362" s="566" t="s">
        <v>2342</v>
      </c>
      <c r="G362" s="566" t="s">
        <v>583</v>
      </c>
      <c r="H362" s="566" t="s">
        <v>8</v>
      </c>
      <c r="I362" s="566" t="s">
        <v>40</v>
      </c>
      <c r="J362" s="566" t="s">
        <v>584</v>
      </c>
      <c r="K362" s="566" t="s">
        <v>22</v>
      </c>
      <c r="L362" s="588"/>
      <c r="M362" s="588"/>
    </row>
    <row r="363" spans="1:14" s="569" customFormat="1" ht="10.5">
      <c r="A363" s="633">
        <f>COUNT(A265:A362)</f>
        <v>98</v>
      </c>
      <c r="B363" s="634" t="s">
        <v>2880</v>
      </c>
      <c r="C363" s="588"/>
      <c r="D363" s="588"/>
      <c r="E363" s="588"/>
      <c r="F363" s="588"/>
      <c r="G363" s="588"/>
      <c r="H363" s="628"/>
      <c r="I363" s="588"/>
      <c r="J363" s="628"/>
      <c r="K363" s="588"/>
      <c r="L363" s="588"/>
      <c r="M363" s="588"/>
    </row>
    <row r="364" spans="1:14" s="569" customFormat="1" ht="10.5">
      <c r="A364" s="628"/>
      <c r="B364" s="588"/>
      <c r="C364" s="588"/>
      <c r="D364" s="588"/>
      <c r="E364" s="588"/>
      <c r="F364" s="588"/>
      <c r="G364" s="588"/>
      <c r="H364" s="628"/>
      <c r="I364" s="588"/>
      <c r="J364" s="628"/>
      <c r="K364" s="588"/>
      <c r="L364" s="588"/>
      <c r="M364" s="588"/>
    </row>
    <row r="365" spans="1:14" s="569" customFormat="1" ht="10.5">
      <c r="A365" s="628"/>
      <c r="B365" s="588"/>
      <c r="C365" s="588"/>
      <c r="D365" s="588"/>
      <c r="E365" s="588"/>
      <c r="F365" s="588"/>
      <c r="G365" s="588"/>
      <c r="H365" s="628"/>
      <c r="I365" s="588"/>
      <c r="J365" s="628"/>
      <c r="K365" s="588"/>
      <c r="L365" s="588"/>
      <c r="M365" s="588"/>
    </row>
    <row r="366" spans="1:14">
      <c r="A366" s="589">
        <v>2019</v>
      </c>
      <c r="B366" s="590" t="s">
        <v>50</v>
      </c>
      <c r="C366" s="590"/>
      <c r="D366" s="591" t="s">
        <v>73</v>
      </c>
      <c r="E366" s="590" t="s">
        <v>74</v>
      </c>
      <c r="F366" s="590" t="s">
        <v>75</v>
      </c>
      <c r="G366" s="590" t="s">
        <v>76</v>
      </c>
      <c r="H366" s="592" t="s">
        <v>8</v>
      </c>
      <c r="I366" s="591" t="s">
        <v>40</v>
      </c>
      <c r="J366" s="593" t="s">
        <v>59</v>
      </c>
      <c r="K366" s="590" t="s">
        <v>40</v>
      </c>
      <c r="L366" s="590" t="s">
        <v>77</v>
      </c>
      <c r="M366" s="590"/>
    </row>
    <row r="367" spans="1:14">
      <c r="A367" s="336">
        <v>2019</v>
      </c>
      <c r="B367" s="583" t="s">
        <v>11</v>
      </c>
      <c r="C367" s="583"/>
      <c r="D367" s="582" t="s">
        <v>78</v>
      </c>
      <c r="E367" s="583" t="s">
        <v>79</v>
      </c>
      <c r="F367" s="583" t="s">
        <v>80</v>
      </c>
      <c r="G367" s="583" t="s">
        <v>81</v>
      </c>
      <c r="H367" s="594" t="s">
        <v>8</v>
      </c>
      <c r="I367" s="582" t="s">
        <v>40</v>
      </c>
      <c r="J367" s="595" t="s">
        <v>59</v>
      </c>
      <c r="K367" s="583" t="s">
        <v>40</v>
      </c>
      <c r="L367" s="583" t="s">
        <v>82</v>
      </c>
      <c r="M367" s="583"/>
    </row>
  </sheetData>
  <autoFilter ref="A3:U3" xr:uid="{00000000-0001-0000-0000-000000000000}">
    <sortState xmlns:xlrd2="http://schemas.microsoft.com/office/spreadsheetml/2017/richdata2" ref="A4:U49">
      <sortCondition ref="D3:D49"/>
    </sortState>
  </autoFilter>
  <sortState xmlns:xlrd2="http://schemas.microsoft.com/office/spreadsheetml/2017/richdata2" ref="A10:K463">
    <sortCondition ref="A463"/>
  </sortState>
  <mergeCells count="1">
    <mergeCell ref="A2:F2"/>
  </mergeCells>
  <hyperlinks>
    <hyperlink ref="J334" r:id="rId1" xr:uid="{00000000-0004-0000-0000-000000000000}"/>
    <hyperlink ref="J216" r:id="rId2" display="https://doi.org/10.1002/chem.202203491" xr:uid="{00000000-0004-0000-0000-000001000000}"/>
    <hyperlink ref="L188" r:id="rId3" xr:uid="{00000000-0004-0000-0000-000002000000}"/>
    <hyperlink ref="G112" r:id="rId4" display="https://www.researchgate.net/journal/Crystals-2073-4352?_tp=eyJjb250ZXh0Ijp7ImZpcnN0UGFnZSI6InByb2ZpbGUiLCJwYWdlIjoicHVibGljYXRpb24iLCJwcmV2aW91c1BhZ2UiOiJwcm9maWxlIiwicG9zaXRpb24iOiJwYWdlSGVhZGVyIn19" xr:uid="{24369D2D-DD6C-4CF2-B22A-FAE3E5831344}"/>
    <hyperlink ref="J111" r:id="rId5" xr:uid="{E78F3174-C0B2-48AB-890B-1561E10FA10A}"/>
    <hyperlink ref="J59" r:id="rId6" display="https://doi.org/10.1007/s10751-024-01879-0" xr:uid="{B11E1A40-B3C2-4A57-8B23-8FEE722D3A45}"/>
    <hyperlink ref="J60" r:id="rId7" display="https://doi.org/10.1021/jacs.3c11665" xr:uid="{2277384E-7FE6-45A3-845C-1EEF4CDF8035}"/>
    <hyperlink ref="G58" r:id="rId8" display="https://doi.org/10.1051/epjconf/202431100028" xr:uid="{08A10DA8-2601-405E-B73A-48BD4094FE26}"/>
    <hyperlink ref="J61" r:id="rId9" xr:uid="{74390425-32BF-BC4D-B751-59C97BBDD80D}"/>
    <hyperlink ref="L64" r:id="rId10" xr:uid="{B3D7E50B-68DE-9E40-B87C-91E9D3EBE44E}"/>
    <hyperlink ref="L62" r:id="rId11" xr:uid="{A0208B30-E43E-0047-B2E7-E6BDBA6BCFE3}"/>
    <hyperlink ref="J66" r:id="rId12" xr:uid="{4ACFB7CE-EA71-D549-8F42-80136E5E1EED}"/>
    <hyperlink ref="J68" r:id="rId13" xr:uid="{6A1B1003-099C-A94A-B343-1ED74C854D08}"/>
    <hyperlink ref="J69" r:id="rId14" xr:uid="{9CC6C975-8E98-5841-ACD2-AF7AA1950342}"/>
    <hyperlink ref="J70" r:id="rId15" xr:uid="{9FE33C1B-072A-BA4F-9860-3A8FD01C12BD}"/>
    <hyperlink ref="J71" r:id="rId16" xr:uid="{59AEB087-F24A-FC44-A7DF-0491FC4B2186}"/>
    <hyperlink ref="J72" r:id="rId17" xr:uid="{FC39D972-B8A9-1B49-AFF8-D8348ACC42C2}"/>
    <hyperlink ref="J73" r:id="rId18" xr:uid="{D0D19FA6-6661-FF49-8630-8E6AA866B8A0}"/>
    <hyperlink ref="J74" r:id="rId19" xr:uid="{50E0C0FC-5F8C-3E41-94FA-BFB88539737E}"/>
    <hyperlink ref="J75" r:id="rId20" xr:uid="{E4DDD225-A3BC-1E4D-B282-8BED38528FE2}"/>
    <hyperlink ref="J76" r:id="rId21" xr:uid="{1F061671-9250-D947-8483-C722C92EF94B}"/>
    <hyperlink ref="J77" r:id="rId22" xr:uid="{7A2EA277-3E12-3340-A513-6D68BD212D87}"/>
    <hyperlink ref="J86" r:id="rId23" xr:uid="{1B020327-AACC-534E-B6F7-8B857231D38D}"/>
    <hyperlink ref="J88" r:id="rId24" xr:uid="{F7F42B8C-3876-F04A-9F75-8313F40CF9DA}"/>
    <hyperlink ref="J115" r:id="rId25" xr:uid="{5012F148-16D7-844B-AD22-D1487B90441B}"/>
    <hyperlink ref="J120" r:id="rId26" xr:uid="{42E44CA7-ABCF-D441-BC6E-C2F9582530E3}"/>
    <hyperlink ref="J4" r:id="rId27" xr:uid="{83022719-85E0-4944-82DC-E19D65B53566}"/>
    <hyperlink ref="J14" r:id="rId28" xr:uid="{CD463ABF-C83B-744A-BF82-9DD727648066}"/>
    <hyperlink ref="J44" r:id="rId29" xr:uid="{F3921044-CCF6-244C-8990-FB721A60DA4B}"/>
    <hyperlink ref="J13" r:id="rId30" xr:uid="{F3F5FF20-DBA5-2D43-A6AC-3A36CE8C915D}"/>
    <hyperlink ref="J25" r:id="rId31" xr:uid="{E45A4588-4B29-5C4F-955D-694F3622ACBC}"/>
    <hyperlink ref="J10" r:id="rId32" xr:uid="{9D4A4BD4-526B-AC47-8934-708C71B5F341}"/>
    <hyperlink ref="J22" r:id="rId33" xr:uid="{FC9D3A4E-FB17-B849-B38D-3C3A48090196}"/>
    <hyperlink ref="J29" r:id="rId34" xr:uid="{E871E44E-EDA4-7741-8B6D-2F96CC0EC29D}"/>
    <hyperlink ref="J35" r:id="rId35" xr:uid="{BF6D24DE-5EDF-FE43-B184-E5F7FDFD5297}"/>
    <hyperlink ref="J30" r:id="rId36" xr:uid="{CB2DB66B-157D-DE40-BFDB-F648CD866348}"/>
    <hyperlink ref="J24" r:id="rId37" xr:uid="{0C972F06-E6BD-1A44-AA8E-65DB7803CD09}"/>
    <hyperlink ref="J9" r:id="rId38" xr:uid="{6133C767-4399-3B49-9270-D965D661C04B}"/>
    <hyperlink ref="J31" r:id="rId39" xr:uid="{CFE720F1-7D83-C347-B67C-9BB8A5A2FE0B}"/>
    <hyperlink ref="J8" r:id="rId40" xr:uid="{E5023434-2201-FC4C-8A04-C1447D62C670}"/>
    <hyperlink ref="J41" r:id="rId41" xr:uid="{57C0FEEF-BFC2-004A-90A4-0FC9C528CD3F}"/>
    <hyperlink ref="J38" r:id="rId42" xr:uid="{1E502E26-AF3F-0849-92C6-B75176E50B2E}"/>
    <hyperlink ref="J28" r:id="rId43" xr:uid="{DBE1E944-68AD-F742-A8C5-E30EBF7BBD11}"/>
    <hyperlink ref="J23" r:id="rId44" xr:uid="{F07AFE94-4BD1-0041-9311-34BEDF99E7F4}"/>
    <hyperlink ref="J20" r:id="rId45" xr:uid="{80E99034-6639-7043-B33F-42C33D9EA93A}"/>
    <hyperlink ref="J42" r:id="rId46" xr:uid="{CE4A8645-E3BE-8D48-AACD-8B0DB12645A0}"/>
    <hyperlink ref="J34" r:id="rId47" xr:uid="{0914CEF9-FAC1-1B4F-A4C4-6C6BC601D3F2}"/>
    <hyperlink ref="J7" r:id="rId48" xr:uid="{4036B354-7502-C84B-B9E8-1F6C16F13A1D}"/>
    <hyperlink ref="J5" r:id="rId49" xr:uid="{D7D3735E-CD28-024F-A519-21E607A14BF7}"/>
    <hyperlink ref="J36" r:id="rId50" xr:uid="{FFB29AFF-4C5B-B644-BFC6-94A018DEE899}"/>
    <hyperlink ref="J47" r:id="rId51" xr:uid="{1871168E-2C11-9B4E-A2E4-B509634555D5}"/>
    <hyperlink ref="J43" r:id="rId52" xr:uid="{730CD2CA-C818-2646-ADFF-01D54C503230}"/>
    <hyperlink ref="J33" r:id="rId53" xr:uid="{0FCE150D-6634-684A-8AE3-D8F7724C8E53}"/>
    <hyperlink ref="J37" r:id="rId54" xr:uid="{548AD6AD-615B-E34F-9359-A31C94A08D12}"/>
    <hyperlink ref="J17" r:id="rId55" xr:uid="{74723A0D-FF84-8C4E-8A39-E2D65C943109}"/>
    <hyperlink ref="J18" r:id="rId56" xr:uid="{F22C5B82-5B3B-A74F-A214-EC7F97CCA23D}"/>
    <hyperlink ref="J15" r:id="rId57" xr:uid="{0927B1A5-C848-A342-B880-BC18574A0CE5}"/>
    <hyperlink ref="J12" r:id="rId58" xr:uid="{5EDE76BD-A300-4508-B761-8AE5A2887C13}"/>
    <hyperlink ref="J32" r:id="rId59" xr:uid="{5775A2A7-9FD8-4AD9-86F9-5F3933A12CB0}"/>
    <hyperlink ref="T32" r:id="rId60" xr:uid="{19927C48-AFC0-4D8A-9962-E0F0A9DFD016}"/>
    <hyperlink ref="J46" r:id="rId61" xr:uid="{4C968D3B-8F12-034F-9D8F-4BC149E8DCF9}"/>
    <hyperlink ref="J40" r:id="rId62" xr:uid="{6DF452B9-4C45-7447-901A-B82932A22272}"/>
    <hyperlink ref="J21" r:id="rId63" xr:uid="{480FFD8A-342A-2143-9D86-9C4698FD671A}"/>
    <hyperlink ref="J48" r:id="rId64" xr:uid="{B1FC23C2-8775-8241-9FB5-44FC81E81A77}"/>
    <hyperlink ref="J16" r:id="rId65" xr:uid="{360A9643-3F06-9D46-935F-9FC3A325760C}"/>
    <hyperlink ref="J19" r:id="rId66" xr:uid="{2D77657F-DFCF-3948-85F9-792C9CD5D208}"/>
  </hyperlinks>
  <pageMargins left="0.7" right="0.7" top="0.75" bottom="0.75" header="0.3" footer="0.3"/>
  <pageSetup paperSize="9" scale="32" fitToHeight="0" orientation="landscape" r:id="rId67"/>
  <drawing r:id="rId6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993"/>
  <sheetViews>
    <sheetView workbookViewId="0">
      <selection activeCell="A15" sqref="A15:I15"/>
    </sheetView>
  </sheetViews>
  <sheetFormatPr defaultColWidth="9.28515625" defaultRowHeight="15"/>
  <cols>
    <col min="1" max="2" width="14.28515625" customWidth="1"/>
    <col min="3" max="3" width="16.42578125" customWidth="1"/>
    <col min="4" max="4" width="34.28515625" customWidth="1"/>
    <col min="5" max="5" width="20.7109375" style="215" customWidth="1"/>
    <col min="6" max="6" width="28.28515625" style="215" customWidth="1"/>
    <col min="7" max="8" width="36.42578125" customWidth="1"/>
    <col min="9" max="9" width="22.28515625" customWidth="1"/>
  </cols>
  <sheetData>
    <row r="1" spans="1:9" s="2" customFormat="1" ht="30">
      <c r="A1" s="17" t="s">
        <v>335</v>
      </c>
      <c r="B1" s="17" t="s">
        <v>336</v>
      </c>
      <c r="C1" s="17" t="s">
        <v>4</v>
      </c>
      <c r="D1" s="17" t="s">
        <v>2</v>
      </c>
      <c r="E1" s="17" t="s">
        <v>237</v>
      </c>
      <c r="F1" s="17" t="s">
        <v>3</v>
      </c>
      <c r="G1" s="17" t="s">
        <v>5</v>
      </c>
      <c r="H1" s="17" t="s">
        <v>337</v>
      </c>
      <c r="I1" s="17" t="s">
        <v>18</v>
      </c>
    </row>
    <row r="2" spans="1:9" ht="51">
      <c r="A2" s="18">
        <v>2018</v>
      </c>
      <c r="B2" s="19" t="s">
        <v>30</v>
      </c>
      <c r="C2" s="19" t="s">
        <v>12</v>
      </c>
      <c r="D2" s="19" t="s">
        <v>45</v>
      </c>
      <c r="E2" s="19" t="s">
        <v>13</v>
      </c>
      <c r="F2" s="19" t="s">
        <v>46</v>
      </c>
      <c r="G2" s="20" t="s">
        <v>47</v>
      </c>
      <c r="H2" s="20"/>
      <c r="I2" s="19"/>
    </row>
    <row r="3" spans="1:9" s="9" customFormat="1" ht="40.35" customHeight="1">
      <c r="A3" s="18">
        <v>2018</v>
      </c>
      <c r="B3" s="18"/>
      <c r="C3" s="21" t="s">
        <v>35</v>
      </c>
      <c r="D3" s="21" t="s">
        <v>338</v>
      </c>
      <c r="E3" s="22" t="s">
        <v>339</v>
      </c>
      <c r="F3" s="23" t="s">
        <v>340</v>
      </c>
      <c r="G3" s="24" t="s">
        <v>341</v>
      </c>
      <c r="H3" s="25"/>
      <c r="I3" s="26"/>
    </row>
    <row r="4" spans="1:9" s="9" customFormat="1" ht="40.35" customHeight="1">
      <c r="A4" s="18">
        <v>2018</v>
      </c>
      <c r="B4" s="18"/>
      <c r="C4" s="21" t="s">
        <v>342</v>
      </c>
      <c r="D4" s="21" t="s">
        <v>343</v>
      </c>
      <c r="E4" s="22" t="s">
        <v>344</v>
      </c>
      <c r="F4" s="23" t="s">
        <v>345</v>
      </c>
      <c r="G4" s="24" t="s">
        <v>346</v>
      </c>
      <c r="H4" s="25"/>
      <c r="I4" s="27" t="s">
        <v>347</v>
      </c>
    </row>
    <row r="5" spans="1:9" s="9" customFormat="1" ht="40.35" customHeight="1">
      <c r="A5" s="18">
        <v>2018</v>
      </c>
      <c r="B5" s="18" t="s">
        <v>36</v>
      </c>
      <c r="C5" s="21" t="s">
        <v>348</v>
      </c>
      <c r="D5" s="21" t="s">
        <v>349</v>
      </c>
      <c r="E5" s="22" t="s">
        <v>43</v>
      </c>
      <c r="F5" s="23" t="s">
        <v>350</v>
      </c>
      <c r="G5" s="24" t="s">
        <v>351</v>
      </c>
      <c r="H5" s="25"/>
      <c r="I5" s="26"/>
    </row>
    <row r="6" spans="1:9" s="9" customFormat="1" ht="40.35" customHeight="1">
      <c r="A6" s="18">
        <v>2018</v>
      </c>
      <c r="B6" s="18" t="s">
        <v>352</v>
      </c>
      <c r="C6" s="21" t="s">
        <v>51</v>
      </c>
      <c r="D6" s="21" t="s">
        <v>353</v>
      </c>
      <c r="E6" s="28" t="s">
        <v>354</v>
      </c>
      <c r="F6" s="23"/>
      <c r="G6" s="25" t="s">
        <v>400</v>
      </c>
      <c r="H6" s="25"/>
      <c r="I6" s="26"/>
    </row>
    <row r="7" spans="1:9" s="6" customFormat="1" ht="40.35" customHeight="1">
      <c r="A7" s="18">
        <v>2018</v>
      </c>
      <c r="B7" s="18" t="s">
        <v>355</v>
      </c>
      <c r="C7" s="21" t="s">
        <v>356</v>
      </c>
      <c r="D7" s="21" t="s">
        <v>357</v>
      </c>
      <c r="E7" s="22" t="s">
        <v>319</v>
      </c>
      <c r="F7" s="29"/>
      <c r="G7" s="30"/>
      <c r="H7" s="30"/>
      <c r="I7" s="30"/>
    </row>
    <row r="8" spans="1:9" s="9" customFormat="1" ht="40.35" customHeight="1">
      <c r="A8" s="31">
        <v>2018</v>
      </c>
      <c r="B8" s="31" t="s">
        <v>49</v>
      </c>
      <c r="C8" s="32" t="s">
        <v>358</v>
      </c>
      <c r="D8" s="32" t="s">
        <v>359</v>
      </c>
      <c r="E8" s="33" t="s">
        <v>360</v>
      </c>
      <c r="F8" s="34"/>
      <c r="G8" s="35"/>
      <c r="H8" s="35" t="s">
        <v>361</v>
      </c>
      <c r="I8" s="26"/>
    </row>
    <row r="9" spans="1:9" s="42" customFormat="1" ht="40.35" customHeight="1">
      <c r="A9" s="36">
        <v>2018</v>
      </c>
      <c r="B9" s="37" t="s">
        <v>362</v>
      </c>
      <c r="C9" s="38" t="s">
        <v>363</v>
      </c>
      <c r="D9" s="37" t="s">
        <v>364</v>
      </c>
      <c r="E9" s="39" t="s">
        <v>365</v>
      </c>
      <c r="F9" s="38"/>
      <c r="G9" s="40" t="s">
        <v>399</v>
      </c>
      <c r="H9" s="40"/>
      <c r="I9" s="41"/>
    </row>
    <row r="10" spans="1:9" s="9" customFormat="1" ht="40.35" customHeight="1">
      <c r="A10" s="43">
        <v>2018</v>
      </c>
      <c r="B10" s="43" t="s">
        <v>28</v>
      </c>
      <c r="C10" s="21" t="s">
        <v>366</v>
      </c>
      <c r="D10" s="21" t="s">
        <v>55</v>
      </c>
      <c r="E10" s="22" t="s">
        <v>367</v>
      </c>
      <c r="F10" s="23"/>
      <c r="G10" s="25"/>
      <c r="H10" s="25"/>
      <c r="I10" s="26"/>
    </row>
    <row r="11" spans="1:9" s="9" customFormat="1" ht="40.35" customHeight="1">
      <c r="A11" s="43">
        <v>2018</v>
      </c>
      <c r="B11" s="43" t="s">
        <v>39</v>
      </c>
      <c r="C11" s="21" t="s">
        <v>368</v>
      </c>
      <c r="D11" s="21" t="s">
        <v>369</v>
      </c>
      <c r="E11" s="22" t="s">
        <v>370</v>
      </c>
      <c r="F11" s="23"/>
      <c r="G11" s="25"/>
      <c r="H11" s="25"/>
      <c r="I11" s="26"/>
    </row>
    <row r="12" spans="1:9" s="9" customFormat="1" ht="40.35" customHeight="1">
      <c r="A12" s="44">
        <v>2018</v>
      </c>
      <c r="B12" s="44" t="s">
        <v>371</v>
      </c>
      <c r="C12" s="45" t="s">
        <v>372</v>
      </c>
      <c r="D12" s="46" t="s">
        <v>373</v>
      </c>
      <c r="E12" s="47" t="s">
        <v>14</v>
      </c>
      <c r="F12" s="47"/>
      <c r="G12" s="45"/>
      <c r="H12" s="45"/>
      <c r="I12" s="45"/>
    </row>
    <row r="13" spans="1:9" s="9" customFormat="1" ht="40.35" customHeight="1">
      <c r="A13" s="48">
        <v>2018</v>
      </c>
      <c r="B13" s="48"/>
      <c r="C13" s="49" t="s">
        <v>374</v>
      </c>
      <c r="D13" s="29" t="s">
        <v>375</v>
      </c>
      <c r="E13" s="29" t="s">
        <v>365</v>
      </c>
      <c r="F13" s="50"/>
      <c r="G13" s="50" t="s">
        <v>398</v>
      </c>
      <c r="H13" s="50"/>
      <c r="I13" t="s">
        <v>376</v>
      </c>
    </row>
    <row r="14" spans="1:9" s="9" customFormat="1" ht="40.35" customHeight="1">
      <c r="A14" s="18">
        <v>2019</v>
      </c>
      <c r="B14" s="18" t="s">
        <v>56</v>
      </c>
      <c r="C14" s="21" t="s">
        <v>377</v>
      </c>
      <c r="D14" s="21" t="s">
        <v>378</v>
      </c>
      <c r="E14" s="22" t="s">
        <v>13</v>
      </c>
      <c r="F14" s="23" t="s">
        <v>379</v>
      </c>
      <c r="G14" s="24" t="s">
        <v>380</v>
      </c>
      <c r="H14" s="25"/>
      <c r="I14" s="26"/>
    </row>
    <row r="15" spans="1:9" s="9" customFormat="1" ht="40.35" customHeight="1">
      <c r="A15" s="51">
        <v>2018</v>
      </c>
      <c r="B15" s="45" t="s">
        <v>2136</v>
      </c>
      <c r="C15" s="45" t="s">
        <v>2137</v>
      </c>
      <c r="D15" s="46" t="s">
        <v>2138</v>
      </c>
      <c r="E15" s="47" t="s">
        <v>2139</v>
      </c>
      <c r="F15" s="47" t="s">
        <v>2140</v>
      </c>
      <c r="G15" s="45" t="s">
        <v>2141</v>
      </c>
      <c r="H15" s="45" t="s">
        <v>2142</v>
      </c>
      <c r="I15" s="45" t="s">
        <v>2143</v>
      </c>
    </row>
    <row r="16" spans="1:9" s="9" customFormat="1" ht="40.35" customHeight="1">
      <c r="A16" s="51"/>
      <c r="B16" s="45"/>
      <c r="C16" s="45"/>
      <c r="D16" s="46"/>
      <c r="E16" s="47"/>
      <c r="F16" s="47"/>
      <c r="G16" s="45"/>
      <c r="H16" s="45"/>
      <c r="I16" s="45"/>
    </row>
    <row r="17" spans="1:9" s="9" customFormat="1" ht="40.35" customHeight="1">
      <c r="A17" s="51"/>
      <c r="B17" s="45"/>
      <c r="C17" s="45"/>
      <c r="D17" s="46"/>
      <c r="E17" s="47"/>
      <c r="F17" s="47"/>
      <c r="G17" s="45"/>
      <c r="H17" s="45"/>
      <c r="I17" s="45"/>
    </row>
    <row r="18" spans="1:9" s="55" customFormat="1" ht="40.35" customHeight="1">
      <c r="A18" s="52"/>
      <c r="B18" s="53"/>
      <c r="C18" s="26"/>
      <c r="D18" s="26"/>
      <c r="E18" s="11"/>
      <c r="F18" s="47"/>
      <c r="G18" s="54"/>
      <c r="H18" s="54"/>
      <c r="I18" s="26"/>
    </row>
    <row r="19" spans="1:9" s="55" customFormat="1" ht="52.5" customHeight="1">
      <c r="A19" s="52"/>
      <c r="B19" s="49"/>
      <c r="C19" s="26"/>
      <c r="D19" s="26"/>
      <c r="E19" s="11"/>
      <c r="F19" s="47"/>
      <c r="G19" s="10"/>
      <c r="H19" s="10"/>
      <c r="I19" s="26"/>
    </row>
    <row r="20" spans="1:9" s="55" customFormat="1" ht="101.25" customHeight="1">
      <c r="A20" s="52"/>
      <c r="B20" s="49"/>
      <c r="C20" s="26"/>
      <c r="D20" s="26"/>
      <c r="E20" s="11"/>
      <c r="F20" s="47"/>
      <c r="G20" s="56"/>
      <c r="H20" s="56"/>
      <c r="I20" s="26"/>
    </row>
    <row r="21" spans="1:9" s="55" customFormat="1" ht="78" customHeight="1">
      <c r="A21" s="52"/>
      <c r="B21" s="49"/>
      <c r="C21" s="26"/>
      <c r="D21" s="57"/>
      <c r="E21" s="58"/>
      <c r="F21" s="47"/>
      <c r="G21" s="10"/>
      <c r="H21" s="10"/>
      <c r="I21" s="26"/>
    </row>
    <row r="22" spans="1:9" s="55" customFormat="1" ht="67.5" customHeight="1">
      <c r="A22" s="52"/>
      <c r="B22" s="49"/>
      <c r="C22" s="26"/>
      <c r="D22" s="26"/>
      <c r="E22" s="58"/>
      <c r="F22" s="47"/>
      <c r="G22" s="10"/>
      <c r="H22" s="10"/>
      <c r="I22" s="59"/>
    </row>
    <row r="23" spans="1:9" s="55" customFormat="1" ht="56.25" customHeight="1">
      <c r="A23" s="52"/>
      <c r="B23" s="49"/>
      <c r="C23" s="26"/>
      <c r="D23" s="26"/>
      <c r="E23" s="58"/>
      <c r="F23" s="47"/>
      <c r="G23" s="60"/>
      <c r="H23" s="60"/>
      <c r="I23" s="59"/>
    </row>
    <row r="24" spans="1:9" s="55" customFormat="1" ht="12.75">
      <c r="A24" s="52"/>
      <c r="B24" s="49"/>
      <c r="C24" s="26"/>
      <c r="D24" s="61"/>
      <c r="E24" s="58"/>
      <c r="F24" s="47"/>
      <c r="G24" s="56"/>
      <c r="H24" s="56"/>
      <c r="I24" s="26"/>
    </row>
    <row r="25" spans="1:9" s="55" customFormat="1" ht="12.75">
      <c r="A25" s="52"/>
      <c r="B25" s="49"/>
      <c r="C25" s="26"/>
      <c r="D25" s="61"/>
      <c r="E25" s="62"/>
      <c r="F25" s="47"/>
      <c r="G25" s="63"/>
      <c r="H25" s="63"/>
      <c r="I25" s="64"/>
    </row>
    <row r="26" spans="1:9" s="55" customFormat="1" ht="12.75">
      <c r="A26" s="52"/>
      <c r="B26" s="49"/>
      <c r="C26" s="61"/>
      <c r="D26" s="26"/>
      <c r="E26" s="11"/>
      <c r="F26" s="47"/>
      <c r="G26" s="65"/>
      <c r="H26" s="65"/>
      <c r="I26" s="26"/>
    </row>
    <row r="27" spans="1:9" s="55" customFormat="1" ht="12.75">
      <c r="A27" s="52"/>
      <c r="B27" s="49"/>
      <c r="C27" s="9"/>
      <c r="D27" s="26"/>
      <c r="E27" s="11"/>
      <c r="F27" s="47"/>
      <c r="G27" s="54"/>
      <c r="H27" s="54"/>
      <c r="I27" s="54"/>
    </row>
    <row r="28" spans="1:9" s="55" customFormat="1" ht="12.75">
      <c r="A28" s="52"/>
      <c r="B28" s="66"/>
      <c r="C28" s="9"/>
      <c r="D28" s="26"/>
      <c r="E28" s="11"/>
      <c r="F28" s="47"/>
      <c r="G28" s="54"/>
      <c r="H28" s="54"/>
      <c r="I28" s="54"/>
    </row>
    <row r="29" spans="1:9" s="9" customFormat="1" ht="12.75">
      <c r="A29" s="51"/>
      <c r="B29" s="45"/>
      <c r="C29" s="45"/>
      <c r="D29" s="46"/>
      <c r="E29" s="47"/>
      <c r="F29" s="47"/>
      <c r="G29" s="45"/>
      <c r="H29" s="45"/>
      <c r="I29" s="45"/>
    </row>
    <row r="30" spans="1:9" s="9" customFormat="1" ht="12.75">
      <c r="A30" s="51"/>
      <c r="B30" s="45"/>
      <c r="C30" s="45"/>
      <c r="D30" s="45"/>
      <c r="E30" s="47"/>
      <c r="F30" s="47"/>
      <c r="G30" s="45"/>
      <c r="H30" s="45"/>
      <c r="I30" s="45"/>
    </row>
    <row r="31" spans="1:9" s="9" customFormat="1" ht="12.75">
      <c r="A31" s="51"/>
      <c r="B31" s="45"/>
      <c r="C31" s="45"/>
      <c r="D31" s="45"/>
      <c r="E31" s="47"/>
      <c r="F31" s="47"/>
      <c r="G31" s="45"/>
      <c r="H31" s="45"/>
      <c r="I31" s="45"/>
    </row>
    <row r="32" spans="1:9" s="42" customFormat="1">
      <c r="A32" s="38"/>
      <c r="B32" s="38"/>
      <c r="C32" s="38"/>
      <c r="D32" s="37"/>
      <c r="E32" s="67"/>
      <c r="F32" s="37"/>
      <c r="G32" s="67"/>
      <c r="H32" s="67"/>
      <c r="I32" s="67"/>
    </row>
    <row r="33" spans="1:9" s="42" customFormat="1">
      <c r="A33" s="68"/>
      <c r="B33" s="69"/>
      <c r="C33" s="68"/>
      <c r="D33" s="68"/>
      <c r="E33" s="70"/>
      <c r="F33" s="68"/>
      <c r="G33" s="71"/>
      <c r="H33" s="71"/>
      <c r="I33" s="71"/>
    </row>
    <row r="34" spans="1:9">
      <c r="A34" s="19"/>
      <c r="B34" s="19"/>
      <c r="C34" s="19"/>
      <c r="D34" s="19"/>
      <c r="E34" s="72"/>
      <c r="F34" s="19"/>
      <c r="G34" s="73"/>
      <c r="H34" s="73"/>
      <c r="I34" s="73"/>
    </row>
    <row r="35" spans="1:9" s="42" customFormat="1">
      <c r="A35" s="74"/>
      <c r="B35" s="75"/>
      <c r="C35" s="74"/>
      <c r="D35" s="76"/>
      <c r="E35" s="77"/>
      <c r="F35" s="78"/>
      <c r="G35" s="75"/>
      <c r="H35" s="75"/>
      <c r="I35" s="75"/>
    </row>
    <row r="36" spans="1:9" s="42" customFormat="1">
      <c r="A36" s="74"/>
      <c r="B36" s="75"/>
      <c r="C36" s="74"/>
      <c r="D36" s="76"/>
      <c r="E36" s="77"/>
      <c r="F36" s="78"/>
      <c r="G36" s="75"/>
      <c r="H36" s="75"/>
      <c r="I36" s="75"/>
    </row>
    <row r="37" spans="1:9">
      <c r="A37" s="19"/>
      <c r="B37" s="19"/>
      <c r="C37" s="19"/>
      <c r="D37" s="19"/>
      <c r="E37" s="72"/>
      <c r="F37" s="19"/>
      <c r="G37" s="73"/>
      <c r="H37" s="73"/>
      <c r="I37" s="73"/>
    </row>
    <row r="38" spans="1:9" s="42" customFormat="1">
      <c r="A38" s="38"/>
      <c r="B38" s="38"/>
      <c r="C38" s="38"/>
      <c r="D38" s="37"/>
      <c r="E38" s="79"/>
      <c r="F38" s="37"/>
      <c r="G38" s="80"/>
      <c r="H38" s="80"/>
      <c r="I38" s="79"/>
    </row>
    <row r="39" spans="1:9" s="42" customFormat="1">
      <c r="A39" s="38"/>
      <c r="B39" s="38"/>
      <c r="C39" s="38"/>
      <c r="D39" s="37"/>
      <c r="E39" s="67"/>
      <c r="F39" s="37"/>
      <c r="G39" s="67"/>
      <c r="H39" s="67"/>
      <c r="I39" s="67"/>
    </row>
    <row r="40" spans="1:9" s="42" customFormat="1">
      <c r="A40" s="38"/>
      <c r="B40" s="38"/>
      <c r="C40" s="38"/>
      <c r="D40" s="37"/>
      <c r="E40" s="67"/>
      <c r="F40" s="37"/>
      <c r="G40" s="67"/>
      <c r="H40" s="67"/>
      <c r="I40" s="67"/>
    </row>
    <row r="41" spans="1:9" s="50" customFormat="1">
      <c r="A41" s="81"/>
      <c r="B41" s="82"/>
      <c r="C41" s="83"/>
      <c r="D41" s="84"/>
      <c r="E41" s="84"/>
      <c r="F41" s="84"/>
      <c r="G41" s="85"/>
      <c r="H41" s="85"/>
      <c r="I41" s="86"/>
    </row>
    <row r="42" spans="1:9" s="50" customFormat="1">
      <c r="A42" s="81"/>
      <c r="B42" s="82"/>
      <c r="C42" s="83"/>
      <c r="D42" s="84"/>
      <c r="E42" s="84"/>
      <c r="F42" s="84"/>
      <c r="G42" s="85"/>
      <c r="H42" s="85"/>
      <c r="I42" s="86"/>
    </row>
    <row r="43" spans="1:9" s="50" customFormat="1">
      <c r="A43" s="81"/>
      <c r="B43" s="82"/>
      <c r="C43" s="83"/>
      <c r="D43" s="84"/>
      <c r="E43" s="84"/>
      <c r="F43" s="84"/>
      <c r="G43" s="85"/>
      <c r="H43" s="85"/>
      <c r="I43" s="86"/>
    </row>
    <row r="44" spans="1:9" s="50" customFormat="1">
      <c r="A44" s="81"/>
      <c r="B44" s="82"/>
      <c r="C44" s="82"/>
      <c r="D44" s="84"/>
      <c r="E44" s="84"/>
      <c r="F44" s="84"/>
      <c r="G44" s="85"/>
      <c r="H44" s="85"/>
      <c r="I44" s="86"/>
    </row>
    <row r="45" spans="1:9">
      <c r="A45" s="87"/>
      <c r="B45" s="84"/>
      <c r="C45" s="84"/>
      <c r="D45" s="84"/>
      <c r="E45" s="88"/>
      <c r="F45" s="84"/>
      <c r="G45" s="84"/>
      <c r="H45" s="84"/>
      <c r="I45" s="84"/>
    </row>
    <row r="46" spans="1:9" s="42" customFormat="1">
      <c r="A46" s="38"/>
      <c r="B46" s="89"/>
      <c r="C46" s="38"/>
      <c r="D46" s="37"/>
      <c r="E46" s="39"/>
      <c r="F46" s="38"/>
      <c r="G46" s="40"/>
      <c r="H46" s="40"/>
      <c r="I46" s="90"/>
    </row>
    <row r="47" spans="1:9">
      <c r="A47" s="87"/>
      <c r="B47" s="84"/>
      <c r="C47" s="84"/>
      <c r="D47" s="84"/>
      <c r="E47" s="91"/>
      <c r="F47" s="84"/>
      <c r="G47" s="92"/>
      <c r="H47" s="92"/>
      <c r="I47" s="84"/>
    </row>
    <row r="48" spans="1:9">
      <c r="A48" s="87"/>
      <c r="B48" s="84"/>
      <c r="C48" s="84"/>
      <c r="D48" s="84"/>
      <c r="E48" s="93"/>
      <c r="F48" s="84"/>
      <c r="G48" s="84"/>
      <c r="H48" s="84"/>
      <c r="I48" s="84"/>
    </row>
    <row r="49" spans="1:9" s="42" customFormat="1">
      <c r="A49" s="94"/>
      <c r="B49" s="95"/>
      <c r="C49" s="95"/>
      <c r="D49" s="96"/>
      <c r="E49" s="97"/>
      <c r="F49" s="95"/>
      <c r="G49" s="97"/>
      <c r="H49" s="97"/>
      <c r="I49" s="97"/>
    </row>
    <row r="50" spans="1:9" s="42" customFormat="1">
      <c r="A50" s="98"/>
      <c r="B50" s="99"/>
      <c r="C50" s="99"/>
      <c r="D50" s="100"/>
      <c r="E50" s="97"/>
      <c r="F50" s="99"/>
      <c r="G50" s="97"/>
      <c r="H50" s="97"/>
      <c r="I50" s="97"/>
    </row>
    <row r="51" spans="1:9">
      <c r="A51" s="19"/>
      <c r="B51" s="19"/>
      <c r="C51" s="19"/>
      <c r="D51" s="19"/>
      <c r="E51" s="72"/>
      <c r="F51" s="101"/>
      <c r="G51" s="73"/>
      <c r="H51" s="73"/>
      <c r="I51" s="73"/>
    </row>
    <row r="52" spans="1:9" s="42" customFormat="1">
      <c r="A52" s="98"/>
      <c r="B52" s="99"/>
      <c r="C52" s="99"/>
      <c r="D52" s="102"/>
      <c r="E52" s="97"/>
      <c r="F52" s="99"/>
      <c r="G52" s="97"/>
      <c r="H52" s="97"/>
      <c r="I52" s="97"/>
    </row>
    <row r="53" spans="1:9" s="42" customFormat="1">
      <c r="A53" s="98"/>
      <c r="B53" s="99"/>
      <c r="C53" s="99"/>
      <c r="D53" s="100"/>
      <c r="E53" s="97"/>
      <c r="F53" s="99"/>
      <c r="G53" s="97"/>
      <c r="H53" s="97"/>
      <c r="I53" s="97"/>
    </row>
    <row r="54" spans="1:9" s="42" customFormat="1">
      <c r="A54" s="98"/>
      <c r="B54" s="99"/>
      <c r="C54" s="99"/>
      <c r="D54" s="100"/>
      <c r="E54" s="103"/>
      <c r="F54" s="99"/>
      <c r="G54" s="104"/>
      <c r="H54" s="104"/>
      <c r="I54" s="97"/>
    </row>
    <row r="55" spans="1:9" s="42" customFormat="1">
      <c r="A55" s="98"/>
      <c r="B55" s="99"/>
      <c r="C55" s="99"/>
      <c r="D55" s="100"/>
      <c r="E55" s="103"/>
      <c r="F55" s="99"/>
      <c r="G55" s="104"/>
      <c r="H55" s="104"/>
      <c r="I55" s="97"/>
    </row>
    <row r="56" spans="1:9" s="50" customFormat="1" ht="36" customHeight="1">
      <c r="A56" s="81"/>
      <c r="B56" s="82"/>
      <c r="C56" s="82"/>
      <c r="D56" s="82"/>
      <c r="E56" s="84"/>
      <c r="F56" s="88"/>
      <c r="G56" s="105"/>
      <c r="H56" s="105"/>
      <c r="I56" s="86"/>
    </row>
    <row r="57" spans="1:9" s="42" customFormat="1">
      <c r="A57" s="38"/>
      <c r="B57" s="38"/>
      <c r="C57" s="38"/>
      <c r="D57" s="37"/>
      <c r="E57" s="106"/>
      <c r="F57" s="37"/>
      <c r="G57" s="40"/>
      <c r="H57" s="40"/>
      <c r="I57" s="106"/>
    </row>
    <row r="58" spans="1:9" s="42" customFormat="1">
      <c r="A58" s="38"/>
      <c r="B58" s="38"/>
      <c r="C58" s="38"/>
      <c r="D58" s="37"/>
      <c r="E58" s="39"/>
      <c r="F58" s="37"/>
      <c r="G58" s="40"/>
      <c r="H58" s="40"/>
      <c r="I58" s="90"/>
    </row>
    <row r="59" spans="1:9" s="42" customFormat="1">
      <c r="A59" s="38"/>
      <c r="B59" s="38"/>
      <c r="C59" s="38"/>
      <c r="D59" s="37"/>
      <c r="E59" s="39"/>
      <c r="F59" s="37"/>
      <c r="G59" s="40"/>
      <c r="H59" s="40"/>
      <c r="I59" s="90"/>
    </row>
    <row r="60" spans="1:9" s="42" customFormat="1">
      <c r="A60" s="38"/>
      <c r="B60" s="38"/>
      <c r="C60" s="38"/>
      <c r="D60" s="37"/>
      <c r="E60" s="106"/>
      <c r="F60" s="37"/>
      <c r="G60" s="40"/>
      <c r="H60" s="40"/>
      <c r="I60" s="107"/>
    </row>
    <row r="61" spans="1:9" s="42" customFormat="1">
      <c r="A61" s="38"/>
      <c r="B61" s="38"/>
      <c r="C61" s="38"/>
      <c r="D61" s="37"/>
      <c r="E61" s="106"/>
      <c r="F61" s="37"/>
      <c r="G61" s="40"/>
      <c r="H61" s="40"/>
      <c r="I61" s="106"/>
    </row>
    <row r="62" spans="1:9" s="42" customFormat="1">
      <c r="A62" s="38"/>
      <c r="B62" s="38"/>
      <c r="C62" s="38"/>
      <c r="D62" s="37"/>
      <c r="E62" s="106"/>
      <c r="F62" s="37"/>
      <c r="G62" s="40"/>
      <c r="H62" s="40"/>
      <c r="I62" s="106"/>
    </row>
    <row r="63" spans="1:9" s="42" customFormat="1">
      <c r="A63" s="38"/>
      <c r="B63" s="38"/>
      <c r="C63" s="38"/>
      <c r="D63" s="37"/>
      <c r="E63" s="106"/>
      <c r="F63" s="37"/>
      <c r="G63" s="40"/>
      <c r="H63" s="40"/>
      <c r="I63" s="106"/>
    </row>
    <row r="64" spans="1:9" s="42" customFormat="1">
      <c r="A64" s="38"/>
      <c r="B64" s="38"/>
      <c r="C64" s="38"/>
      <c r="D64" s="37"/>
      <c r="E64" s="106"/>
      <c r="F64" s="37"/>
      <c r="G64" s="40"/>
      <c r="H64" s="40"/>
      <c r="I64" s="106"/>
    </row>
    <row r="65" spans="1:9" s="42" customFormat="1">
      <c r="A65" s="38"/>
      <c r="B65" s="38"/>
      <c r="C65" s="38"/>
      <c r="D65" s="37"/>
      <c r="E65" s="106"/>
      <c r="F65" s="37"/>
      <c r="G65" s="40"/>
      <c r="H65" s="40"/>
      <c r="I65" s="39"/>
    </row>
    <row r="66" spans="1:9" s="42" customFormat="1">
      <c r="A66" s="108"/>
      <c r="B66" s="108"/>
      <c r="C66" s="108"/>
      <c r="D66" s="39"/>
      <c r="E66" s="39"/>
      <c r="F66" s="39"/>
      <c r="G66" s="40"/>
      <c r="H66" s="40"/>
      <c r="I66" s="109"/>
    </row>
    <row r="67" spans="1:9" s="42" customFormat="1">
      <c r="A67" s="108"/>
      <c r="B67" s="108"/>
      <c r="C67" s="108"/>
      <c r="D67" s="39"/>
      <c r="E67" s="39"/>
      <c r="F67" s="39"/>
      <c r="G67" s="40"/>
      <c r="H67" s="40"/>
      <c r="I67" s="110"/>
    </row>
    <row r="68" spans="1:9" s="42" customFormat="1">
      <c r="A68" s="108"/>
      <c r="B68" s="108"/>
      <c r="C68" s="108"/>
      <c r="D68" s="39"/>
      <c r="E68" s="39"/>
      <c r="F68" s="39"/>
      <c r="G68" s="40"/>
      <c r="H68" s="40"/>
      <c r="I68" s="109"/>
    </row>
    <row r="69" spans="1:9">
      <c r="A69" s="81"/>
      <c r="B69" s="111"/>
      <c r="C69" s="112"/>
      <c r="D69" s="82"/>
      <c r="E69" s="84"/>
      <c r="F69" s="112"/>
      <c r="G69" s="113"/>
      <c r="H69" s="113"/>
      <c r="I69" s="113"/>
    </row>
    <row r="70" spans="1:9" s="42" customFormat="1">
      <c r="A70" s="38"/>
      <c r="B70" s="38"/>
      <c r="C70" s="38"/>
      <c r="D70" s="37"/>
      <c r="E70" s="106"/>
      <c r="F70" s="37"/>
      <c r="G70" s="40"/>
      <c r="H70" s="40"/>
      <c r="I70" s="106"/>
    </row>
    <row r="71" spans="1:9" s="42" customFormat="1">
      <c r="A71" s="108"/>
      <c r="B71" s="108"/>
      <c r="C71" s="108"/>
      <c r="D71" s="39"/>
      <c r="E71" s="39"/>
      <c r="F71" s="39"/>
      <c r="G71" s="40"/>
      <c r="H71" s="40"/>
      <c r="I71" s="109"/>
    </row>
    <row r="72" spans="1:9" s="42" customFormat="1">
      <c r="A72" s="108"/>
      <c r="B72" s="108"/>
      <c r="C72" s="108"/>
      <c r="D72" s="39"/>
      <c r="E72" s="39"/>
      <c r="F72" s="39"/>
      <c r="G72" s="40"/>
      <c r="H72" s="40"/>
      <c r="I72" s="114"/>
    </row>
    <row r="73" spans="1:9" s="42" customFormat="1">
      <c r="A73" s="115"/>
      <c r="B73" s="116"/>
      <c r="C73" s="115"/>
      <c r="D73" s="87"/>
      <c r="E73" s="39"/>
      <c r="F73" s="87"/>
      <c r="G73" s="40"/>
      <c r="H73" s="40"/>
      <c r="I73" s="117"/>
    </row>
    <row r="74" spans="1:9" s="42" customFormat="1">
      <c r="A74" s="115"/>
      <c r="B74" s="116"/>
      <c r="C74" s="115"/>
      <c r="D74" s="87"/>
      <c r="E74" s="39"/>
      <c r="F74" s="87"/>
      <c r="G74" s="40"/>
      <c r="H74" s="40"/>
      <c r="I74" s="118"/>
    </row>
    <row r="75" spans="1:9" s="42" customFormat="1">
      <c r="A75" s="108"/>
      <c r="B75" s="108"/>
      <c r="C75" s="108"/>
      <c r="D75" s="39"/>
      <c r="E75" s="39"/>
      <c r="F75" s="39"/>
      <c r="G75" s="40"/>
      <c r="H75" s="40"/>
      <c r="I75" s="114"/>
    </row>
    <row r="76" spans="1:9" s="42" customFormat="1">
      <c r="A76" s="108"/>
      <c r="B76" s="108"/>
      <c r="C76" s="108"/>
      <c r="D76" s="39"/>
      <c r="E76" s="39"/>
      <c r="F76" s="39"/>
      <c r="G76" s="40"/>
      <c r="H76" s="40"/>
      <c r="I76" s="114"/>
    </row>
    <row r="77" spans="1:9" s="42" customFormat="1">
      <c r="A77" s="108"/>
      <c r="B77" s="108"/>
      <c r="C77" s="108"/>
      <c r="D77" s="39"/>
      <c r="E77" s="39"/>
      <c r="F77" s="39"/>
      <c r="G77" s="40"/>
      <c r="H77" s="40"/>
      <c r="I77" s="114"/>
    </row>
    <row r="78" spans="1:9" s="42" customFormat="1">
      <c r="A78" s="108"/>
      <c r="B78" s="108"/>
      <c r="C78" s="108"/>
      <c r="D78" s="39"/>
      <c r="E78" s="39"/>
      <c r="F78" s="39"/>
      <c r="G78" s="40"/>
      <c r="H78" s="40"/>
      <c r="I78" s="114"/>
    </row>
    <row r="79" spans="1:9" s="42" customFormat="1">
      <c r="A79" s="108"/>
      <c r="B79" s="108"/>
      <c r="C79" s="108"/>
      <c r="D79" s="39"/>
      <c r="E79" s="39"/>
      <c r="F79" s="39"/>
      <c r="G79" s="40"/>
      <c r="H79" s="40"/>
      <c r="I79" s="114"/>
    </row>
    <row r="80" spans="1:9" s="42" customFormat="1">
      <c r="A80" s="108"/>
      <c r="B80" s="38"/>
      <c r="C80" s="38"/>
      <c r="D80" s="37"/>
      <c r="E80" s="39"/>
      <c r="F80" s="37"/>
      <c r="G80" s="40"/>
      <c r="H80" s="40"/>
      <c r="I80" s="114"/>
    </row>
    <row r="81" spans="1:9">
      <c r="A81" s="119"/>
      <c r="B81" s="108"/>
      <c r="C81" s="38"/>
      <c r="D81" s="120"/>
      <c r="E81" s="39"/>
      <c r="F81" s="121"/>
      <c r="G81" s="40"/>
      <c r="H81" s="40"/>
      <c r="I81" s="122"/>
    </row>
    <row r="82" spans="1:9">
      <c r="A82" s="108"/>
      <c r="B82" s="108"/>
      <c r="C82" s="123"/>
      <c r="D82" s="124"/>
      <c r="E82" s="124"/>
      <c r="F82" s="125"/>
      <c r="G82" s="40"/>
      <c r="H82" s="40"/>
      <c r="I82" s="124"/>
    </row>
    <row r="83" spans="1:9">
      <c r="A83" s="108"/>
      <c r="B83" s="123"/>
      <c r="C83" s="123"/>
      <c r="D83" s="124"/>
      <c r="E83" s="124"/>
      <c r="F83" s="124"/>
      <c r="G83" s="40"/>
      <c r="H83" s="40"/>
      <c r="I83" s="124"/>
    </row>
    <row r="84" spans="1:9">
      <c r="A84" s="108"/>
      <c r="B84" s="126"/>
      <c r="C84" s="123"/>
      <c r="D84" s="124"/>
      <c r="E84" s="124"/>
      <c r="F84" s="124"/>
      <c r="G84" s="40"/>
      <c r="H84" s="40"/>
      <c r="I84" s="124"/>
    </row>
    <row r="85" spans="1:9">
      <c r="A85" s="108"/>
      <c r="B85" s="123"/>
      <c r="C85" s="123"/>
      <c r="D85" s="124"/>
      <c r="E85" s="124"/>
      <c r="F85" s="124"/>
      <c r="G85" s="40"/>
      <c r="H85" s="40"/>
      <c r="I85" s="124"/>
    </row>
    <row r="86" spans="1:9">
      <c r="A86" s="108"/>
      <c r="B86" s="123"/>
      <c r="C86" s="123"/>
      <c r="D86" s="124"/>
      <c r="E86" s="124"/>
      <c r="F86" s="39"/>
      <c r="G86" s="40"/>
      <c r="H86" s="40"/>
      <c r="I86" s="124"/>
    </row>
    <row r="87" spans="1:9">
      <c r="A87" s="108"/>
      <c r="B87" s="123"/>
      <c r="C87" s="108"/>
      <c r="D87" s="124"/>
      <c r="E87" s="124"/>
      <c r="F87" s="39"/>
      <c r="G87" s="40"/>
      <c r="H87" s="40"/>
      <c r="I87" s="124"/>
    </row>
    <row r="88" spans="1:9" s="42" customFormat="1">
      <c r="A88" s="108"/>
      <c r="B88" s="127"/>
      <c r="C88" s="127"/>
      <c r="D88" s="39"/>
      <c r="E88" s="37"/>
      <c r="F88" s="39"/>
      <c r="G88" s="40"/>
      <c r="H88" s="40"/>
      <c r="I88" s="128"/>
    </row>
    <row r="89" spans="1:9">
      <c r="A89" s="81"/>
      <c r="B89" s="82"/>
      <c r="C89" s="82"/>
      <c r="D89" s="82"/>
      <c r="E89" s="67"/>
      <c r="F89" s="82"/>
      <c r="G89" s="67"/>
      <c r="H89" s="67"/>
      <c r="I89" s="67"/>
    </row>
    <row r="90" spans="1:9">
      <c r="A90" s="87"/>
      <c r="B90" s="87"/>
      <c r="C90" s="87"/>
      <c r="D90" s="87"/>
      <c r="E90" s="84"/>
      <c r="F90" s="87"/>
      <c r="G90" s="129"/>
      <c r="H90" s="129"/>
      <c r="I90" s="129"/>
    </row>
    <row r="91" spans="1:9">
      <c r="A91" s="87"/>
      <c r="B91" s="87"/>
      <c r="C91" s="87"/>
      <c r="D91" s="87"/>
      <c r="E91" s="84"/>
      <c r="F91" s="87"/>
      <c r="G91" s="130"/>
      <c r="H91" s="130"/>
      <c r="I91" s="130"/>
    </row>
    <row r="92" spans="1:9">
      <c r="A92" s="87"/>
      <c r="B92" s="87"/>
      <c r="C92" s="87"/>
      <c r="D92" s="87"/>
      <c r="E92" s="84"/>
      <c r="F92" s="87"/>
      <c r="G92" s="129"/>
      <c r="H92" s="129"/>
      <c r="I92" s="129"/>
    </row>
    <row r="93" spans="1:9">
      <c r="A93" s="81"/>
      <c r="B93" s="82"/>
      <c r="C93" s="82"/>
      <c r="D93" s="82"/>
      <c r="E93" s="67"/>
      <c r="F93" s="82"/>
      <c r="G93" s="67"/>
      <c r="H93" s="67"/>
      <c r="I93" s="67"/>
    </row>
    <row r="94" spans="1:9">
      <c r="A94" s="87"/>
      <c r="B94" s="87"/>
      <c r="C94" s="87"/>
      <c r="D94" s="87"/>
      <c r="E94" s="84"/>
      <c r="F94" s="87"/>
      <c r="G94" s="129"/>
      <c r="H94" s="129"/>
      <c r="I94" s="129"/>
    </row>
    <row r="95" spans="1:9">
      <c r="A95" s="87"/>
      <c r="B95" s="87"/>
      <c r="C95" s="87"/>
      <c r="D95" s="87"/>
      <c r="E95" s="84"/>
      <c r="F95" s="87"/>
      <c r="G95" s="131"/>
      <c r="H95" s="131"/>
      <c r="I95" s="131"/>
    </row>
    <row r="96" spans="1:9">
      <c r="A96" s="87"/>
      <c r="B96" s="87"/>
      <c r="C96" s="87"/>
      <c r="D96" s="87"/>
      <c r="E96" s="84"/>
      <c r="F96" s="87"/>
      <c r="G96" s="131"/>
      <c r="H96" s="131"/>
      <c r="I96" s="131"/>
    </row>
    <row r="97" spans="1:9">
      <c r="A97" s="87"/>
      <c r="B97" s="87"/>
      <c r="C97" s="87"/>
      <c r="D97" s="87"/>
      <c r="E97" s="84"/>
      <c r="F97" s="87"/>
      <c r="G97" s="131"/>
      <c r="H97" s="131"/>
      <c r="I97" s="131"/>
    </row>
    <row r="98" spans="1:9">
      <c r="A98" s="87"/>
      <c r="B98" s="87"/>
      <c r="C98" s="87"/>
      <c r="D98" s="87"/>
      <c r="E98" s="84"/>
      <c r="F98" s="87"/>
      <c r="G98" s="131"/>
      <c r="H98" s="131"/>
      <c r="I98" s="131"/>
    </row>
    <row r="99" spans="1:9">
      <c r="A99" s="87"/>
      <c r="B99" s="87"/>
      <c r="C99" s="87"/>
      <c r="D99" s="87"/>
      <c r="E99" s="84"/>
      <c r="F99" s="87"/>
      <c r="G99" s="131"/>
      <c r="H99" s="131"/>
      <c r="I99" s="131"/>
    </row>
    <row r="100" spans="1:9">
      <c r="A100" s="87"/>
      <c r="B100" s="87"/>
      <c r="C100" s="87"/>
      <c r="D100" s="87"/>
      <c r="E100" s="84"/>
      <c r="F100" s="87"/>
      <c r="G100" s="131"/>
      <c r="H100" s="131"/>
      <c r="I100" s="131"/>
    </row>
    <row r="101" spans="1:9">
      <c r="A101" s="87"/>
      <c r="B101" s="87"/>
      <c r="C101" s="87"/>
      <c r="D101" s="87"/>
      <c r="E101" s="84"/>
      <c r="F101" s="87"/>
      <c r="G101" s="131"/>
      <c r="H101" s="131"/>
      <c r="I101" s="131"/>
    </row>
    <row r="102" spans="1:9">
      <c r="A102" s="87"/>
      <c r="B102" s="87"/>
      <c r="C102" s="87"/>
      <c r="D102" s="87"/>
      <c r="E102" s="84"/>
      <c r="F102" s="87"/>
      <c r="G102" s="131"/>
      <c r="H102" s="131"/>
      <c r="I102" s="131"/>
    </row>
    <row r="103" spans="1:9">
      <c r="A103" s="87"/>
      <c r="B103" s="84"/>
      <c r="C103" s="87"/>
      <c r="D103" s="87"/>
      <c r="E103" s="84"/>
      <c r="F103" s="87"/>
      <c r="G103" s="132"/>
      <c r="H103" s="133"/>
      <c r="I103" s="134"/>
    </row>
    <row r="104" spans="1:9">
      <c r="A104" s="19"/>
      <c r="B104" s="19"/>
      <c r="C104" s="19"/>
      <c r="D104" s="19"/>
      <c r="E104" s="72"/>
      <c r="F104" s="19"/>
      <c r="G104" s="135"/>
      <c r="H104" s="135"/>
      <c r="I104" s="73"/>
    </row>
    <row r="105" spans="1:9" s="4" customFormat="1">
      <c r="A105" s="38"/>
      <c r="B105" s="89"/>
      <c r="C105" s="38"/>
      <c r="D105" s="37"/>
      <c r="E105" s="39"/>
      <c r="F105" s="38"/>
      <c r="G105" s="40"/>
      <c r="H105" s="40"/>
      <c r="I105" s="90"/>
    </row>
    <row r="106" spans="1:9" s="42" customFormat="1">
      <c r="A106" s="136"/>
      <c r="B106" s="137"/>
      <c r="C106" s="136"/>
      <c r="D106" s="138"/>
      <c r="E106" s="139"/>
      <c r="F106" s="136"/>
      <c r="G106" s="140"/>
      <c r="H106" s="140"/>
      <c r="I106" s="141"/>
    </row>
    <row r="107" spans="1:9" s="42" customFormat="1">
      <c r="A107" s="19"/>
      <c r="B107" s="19"/>
      <c r="C107" s="19"/>
      <c r="D107" s="19"/>
      <c r="E107" s="72"/>
      <c r="F107" s="19"/>
      <c r="G107" s="142"/>
      <c r="H107" s="142"/>
      <c r="I107" s="143"/>
    </row>
    <row r="108" spans="1:9">
      <c r="A108" s="87"/>
      <c r="B108" s="87"/>
      <c r="C108" s="87"/>
      <c r="D108" s="87"/>
      <c r="E108" s="84"/>
      <c r="F108" s="87"/>
      <c r="G108" s="131"/>
      <c r="H108" s="131"/>
      <c r="I108" s="131"/>
    </row>
    <row r="109" spans="1:9">
      <c r="A109" s="87"/>
      <c r="B109" s="87"/>
      <c r="C109" s="87"/>
      <c r="D109" s="87"/>
      <c r="E109" s="84"/>
      <c r="F109" s="87"/>
      <c r="G109" s="131"/>
      <c r="H109" s="134"/>
      <c r="I109" s="134"/>
    </row>
    <row r="110" spans="1:9">
      <c r="A110" s="87"/>
      <c r="B110" s="87"/>
      <c r="C110" s="87"/>
      <c r="D110" s="87"/>
      <c r="E110" s="84"/>
      <c r="F110" s="87"/>
      <c r="G110" s="131"/>
      <c r="H110" s="134"/>
      <c r="I110" s="134"/>
    </row>
    <row r="111" spans="1:9">
      <c r="A111" s="87"/>
      <c r="B111" s="87"/>
      <c r="C111" s="87"/>
      <c r="D111" s="87"/>
      <c r="E111" s="84"/>
      <c r="F111" s="87"/>
      <c r="G111" s="131"/>
      <c r="H111" s="134"/>
      <c r="I111" s="134"/>
    </row>
    <row r="112" spans="1:9">
      <c r="A112" s="87"/>
      <c r="B112" s="87"/>
      <c r="C112" s="87"/>
      <c r="D112" s="87"/>
      <c r="E112" s="84"/>
      <c r="F112" s="87"/>
      <c r="G112" s="131"/>
      <c r="H112" s="134"/>
      <c r="I112" s="134"/>
    </row>
    <row r="113" spans="1:9">
      <c r="A113" s="87"/>
      <c r="B113" s="87"/>
      <c r="C113" s="87"/>
      <c r="D113" s="87"/>
      <c r="E113" s="84"/>
      <c r="F113" s="87"/>
      <c r="G113" s="131"/>
      <c r="H113" s="134"/>
      <c r="I113" s="134"/>
    </row>
    <row r="114" spans="1:9">
      <c r="A114" s="87"/>
      <c r="B114" s="87"/>
      <c r="C114" s="87"/>
      <c r="D114" s="87"/>
      <c r="E114" s="84"/>
      <c r="F114" s="87"/>
      <c r="G114" s="131"/>
      <c r="H114" s="134"/>
      <c r="I114" s="134"/>
    </row>
    <row r="115" spans="1:9">
      <c r="A115" s="87"/>
      <c r="B115" s="87"/>
      <c r="C115" s="87"/>
      <c r="D115" s="87"/>
      <c r="E115" s="84"/>
      <c r="F115" s="144"/>
      <c r="G115" s="131"/>
      <c r="H115" s="134"/>
      <c r="I115" s="134"/>
    </row>
    <row r="116" spans="1:9">
      <c r="A116" s="87"/>
      <c r="B116" s="87"/>
      <c r="C116" s="87"/>
      <c r="D116" s="87"/>
      <c r="E116" s="84"/>
      <c r="F116" s="145"/>
      <c r="G116" s="131"/>
      <c r="H116" s="134"/>
      <c r="I116" s="134"/>
    </row>
    <row r="117" spans="1:9">
      <c r="A117" s="87"/>
      <c r="B117" s="87"/>
      <c r="C117" s="87"/>
      <c r="D117" s="87"/>
      <c r="E117" s="84"/>
      <c r="F117" s="145"/>
      <c r="G117" s="131"/>
      <c r="H117" s="134"/>
      <c r="I117" s="134"/>
    </row>
    <row r="118" spans="1:9">
      <c r="A118" s="87"/>
      <c r="B118" s="87"/>
      <c r="C118" s="87"/>
      <c r="D118" s="87"/>
      <c r="E118" s="84"/>
      <c r="F118" s="145"/>
      <c r="G118" s="131"/>
      <c r="H118" s="134"/>
      <c r="I118" s="134"/>
    </row>
    <row r="119" spans="1:9">
      <c r="A119" s="87"/>
      <c r="B119" s="87"/>
      <c r="C119" s="87"/>
      <c r="D119" s="146"/>
      <c r="E119" s="84"/>
      <c r="F119" s="145"/>
      <c r="G119" s="131"/>
      <c r="H119" s="134"/>
      <c r="I119" s="134"/>
    </row>
    <row r="120" spans="1:9">
      <c r="A120" s="87"/>
      <c r="B120" s="87"/>
      <c r="C120" s="87"/>
      <c r="D120" s="87"/>
      <c r="E120" s="84"/>
      <c r="F120" s="145"/>
      <c r="G120" s="131"/>
      <c r="H120" s="134"/>
      <c r="I120" s="134"/>
    </row>
    <row r="121" spans="1:9">
      <c r="A121" s="87"/>
      <c r="B121" s="87"/>
      <c r="C121" s="87"/>
      <c r="D121" s="87"/>
      <c r="E121" s="84"/>
      <c r="F121" s="145"/>
      <c r="G121" s="131"/>
      <c r="H121" s="134"/>
      <c r="I121" s="134"/>
    </row>
    <row r="122" spans="1:9">
      <c r="A122" s="87"/>
      <c r="B122" s="87"/>
      <c r="C122" s="87"/>
      <c r="D122" s="87"/>
      <c r="E122" s="84"/>
      <c r="F122" s="87"/>
      <c r="G122" s="131"/>
      <c r="H122" s="134"/>
      <c r="I122" s="147"/>
    </row>
    <row r="123" spans="1:9">
      <c r="A123" s="108"/>
      <c r="B123" s="39"/>
      <c r="C123" s="39"/>
      <c r="D123" s="39"/>
      <c r="E123" s="39"/>
      <c r="F123" s="39"/>
      <c r="G123" s="40"/>
      <c r="H123" s="40"/>
      <c r="I123" s="40"/>
    </row>
    <row r="124" spans="1:9">
      <c r="A124" s="108"/>
      <c r="B124" s="39"/>
      <c r="C124" s="39"/>
      <c r="D124" s="39"/>
      <c r="E124" s="39"/>
      <c r="F124" s="39"/>
      <c r="G124" s="40"/>
      <c r="H124" s="40"/>
      <c r="I124" s="40"/>
    </row>
    <row r="125" spans="1:9">
      <c r="A125" s="108"/>
      <c r="B125" s="39"/>
      <c r="C125" s="39"/>
      <c r="D125" s="39"/>
      <c r="E125" s="39"/>
      <c r="F125" s="39"/>
      <c r="G125" s="40"/>
      <c r="H125" s="40"/>
      <c r="I125" s="40"/>
    </row>
    <row r="126" spans="1:9" s="6" customFormat="1" ht="12.75">
      <c r="A126" s="48"/>
      <c r="B126" s="48"/>
      <c r="C126" s="29"/>
      <c r="D126" s="29"/>
      <c r="E126" s="5"/>
      <c r="F126" s="29"/>
      <c r="G126" s="10"/>
      <c r="H126" s="10"/>
      <c r="I126" s="10"/>
    </row>
    <row r="127" spans="1:9">
      <c r="A127" s="108"/>
      <c r="B127" s="37"/>
      <c r="C127" s="125"/>
      <c r="D127" s="124"/>
      <c r="E127" s="122"/>
      <c r="F127" s="37"/>
      <c r="G127" s="40"/>
      <c r="H127" s="40"/>
      <c r="I127" s="40"/>
    </row>
    <row r="128" spans="1:9">
      <c r="A128" s="87"/>
      <c r="B128" s="87"/>
      <c r="C128" s="87"/>
      <c r="D128" s="87"/>
      <c r="E128" s="84"/>
      <c r="F128" s="87"/>
      <c r="G128" s="131"/>
      <c r="H128" s="131"/>
      <c r="I128" s="131"/>
    </row>
    <row r="129" spans="1:9">
      <c r="A129" s="87"/>
      <c r="B129" s="87"/>
      <c r="C129" s="87"/>
      <c r="D129" s="87"/>
      <c r="E129" s="84"/>
      <c r="F129" s="87"/>
      <c r="G129" s="131"/>
      <c r="H129" s="131"/>
      <c r="I129" s="131"/>
    </row>
    <row r="130" spans="1:9">
      <c r="A130" s="81"/>
      <c r="B130" s="82"/>
      <c r="C130" s="82"/>
      <c r="D130" s="148"/>
      <c r="E130" s="84"/>
      <c r="F130" s="149"/>
      <c r="G130" s="86"/>
      <c r="H130" s="86"/>
      <c r="I130" s="86"/>
    </row>
    <row r="131" spans="1:9">
      <c r="A131" s="150"/>
      <c r="B131" s="150"/>
      <c r="C131" s="150"/>
      <c r="D131" s="150"/>
      <c r="E131" s="150"/>
      <c r="F131" s="150"/>
      <c r="G131" s="150"/>
      <c r="H131" s="150"/>
      <c r="I131" s="150"/>
    </row>
    <row r="132" spans="1:9">
      <c r="A132" s="81"/>
      <c r="B132" s="82"/>
      <c r="C132" s="81"/>
      <c r="D132" s="81"/>
      <c r="E132" s="81"/>
      <c r="F132" s="81"/>
      <c r="I132" s="50"/>
    </row>
    <row r="133" spans="1:9">
      <c r="A133" s="151"/>
      <c r="B133" s="151"/>
      <c r="C133" s="151"/>
      <c r="D133" s="151"/>
      <c r="E133" s="152"/>
      <c r="F133" s="151"/>
      <c r="G133" s="153"/>
      <c r="H133" s="153"/>
      <c r="I133" s="153"/>
    </row>
    <row r="134" spans="1:9">
      <c r="A134" s="87"/>
      <c r="B134" s="84"/>
      <c r="C134" s="87"/>
      <c r="D134" s="87"/>
      <c r="E134" s="84"/>
      <c r="F134" s="87"/>
      <c r="G134" s="131"/>
      <c r="H134" s="134"/>
      <c r="I134" s="134"/>
    </row>
    <row r="135" spans="1:9">
      <c r="A135" s="150"/>
      <c r="B135" s="150"/>
      <c r="C135" s="150"/>
      <c r="D135" s="150"/>
      <c r="E135" s="150"/>
      <c r="F135" s="150"/>
      <c r="G135" s="150"/>
      <c r="H135" s="150"/>
      <c r="I135" s="150"/>
    </row>
    <row r="136" spans="1:9">
      <c r="A136" s="150"/>
      <c r="B136" s="150"/>
      <c r="C136" s="150"/>
      <c r="D136" s="150"/>
      <c r="E136" s="150"/>
      <c r="F136" s="150"/>
      <c r="G136" s="150"/>
      <c r="H136" s="150"/>
      <c r="I136" s="150"/>
    </row>
    <row r="137" spans="1:9">
      <c r="A137" s="150"/>
      <c r="B137" s="150"/>
      <c r="C137" s="150"/>
      <c r="D137" s="150"/>
      <c r="E137" s="150"/>
      <c r="F137" s="150"/>
      <c r="G137" s="150"/>
      <c r="H137" s="150"/>
      <c r="I137" s="150"/>
    </row>
    <row r="138" spans="1:9">
      <c r="A138" s="150"/>
      <c r="B138" s="150"/>
      <c r="C138" s="150"/>
      <c r="D138" s="150"/>
      <c r="E138" s="150"/>
      <c r="F138" s="150"/>
      <c r="G138" s="150"/>
      <c r="H138" s="150"/>
      <c r="I138" s="150"/>
    </row>
    <row r="139" spans="1:9">
      <c r="A139" s="150"/>
      <c r="B139" s="150"/>
      <c r="C139" s="150"/>
      <c r="D139" s="150"/>
      <c r="E139" s="150"/>
      <c r="F139" s="150"/>
      <c r="G139" s="150"/>
      <c r="H139" s="150"/>
      <c r="I139" s="150"/>
    </row>
    <row r="140" spans="1:9">
      <c r="A140" s="150"/>
      <c r="B140" s="150"/>
      <c r="C140" s="150"/>
      <c r="D140" s="150"/>
      <c r="E140" s="150"/>
      <c r="F140" s="150"/>
      <c r="G140" s="150"/>
      <c r="H140" s="150"/>
      <c r="I140" s="150"/>
    </row>
    <row r="141" spans="1:9">
      <c r="A141" s="81"/>
      <c r="B141" s="81"/>
      <c r="C141" s="81"/>
      <c r="D141" s="81"/>
      <c r="E141" s="87"/>
      <c r="F141" s="81"/>
      <c r="G141" s="154"/>
      <c r="H141" s="154"/>
      <c r="I141" s="154"/>
    </row>
    <row r="142" spans="1:9">
      <c r="A142" s="81"/>
      <c r="B142" s="81"/>
      <c r="C142" s="81"/>
      <c r="D142" s="81"/>
      <c r="E142" s="81"/>
      <c r="F142" s="81"/>
      <c r="G142" s="81"/>
      <c r="H142" s="81"/>
      <c r="I142" s="81"/>
    </row>
    <row r="143" spans="1:9">
      <c r="A143" s="150"/>
      <c r="B143" s="150"/>
      <c r="C143" s="150"/>
      <c r="D143" s="150"/>
      <c r="E143" s="150"/>
      <c r="F143" s="150"/>
      <c r="G143" s="150"/>
      <c r="H143" s="150"/>
      <c r="I143" s="150"/>
    </row>
    <row r="144" spans="1:9">
      <c r="A144" s="81"/>
      <c r="B144" s="81"/>
      <c r="C144" s="81"/>
      <c r="D144" s="81"/>
      <c r="E144" s="81"/>
      <c r="F144" s="81"/>
      <c r="G144" s="155"/>
      <c r="H144" s="155"/>
      <c r="I144" s="155"/>
    </row>
    <row r="145" spans="1:9">
      <c r="A145" s="81"/>
      <c r="B145" s="81"/>
      <c r="C145" s="81"/>
      <c r="D145" s="81"/>
      <c r="E145" s="81"/>
      <c r="F145" s="81"/>
      <c r="G145" s="156"/>
      <c r="H145" s="156"/>
      <c r="I145" s="156"/>
    </row>
    <row r="146" spans="1:9">
      <c r="A146" s="87"/>
      <c r="B146" s="87"/>
      <c r="C146" s="87"/>
      <c r="D146" s="87"/>
      <c r="E146" s="87"/>
      <c r="F146" s="87"/>
      <c r="G146" s="154"/>
      <c r="H146" s="154"/>
      <c r="I146" s="154"/>
    </row>
    <row r="147" spans="1:9">
      <c r="A147" s="150"/>
      <c r="B147" s="150"/>
      <c r="C147" s="150"/>
      <c r="D147" s="150"/>
      <c r="E147" s="150"/>
      <c r="F147" s="150"/>
      <c r="G147" s="150"/>
      <c r="H147" s="150"/>
      <c r="I147" s="150"/>
    </row>
    <row r="148" spans="1:9">
      <c r="A148" s="150"/>
      <c r="B148" s="150"/>
      <c r="C148" s="150"/>
      <c r="D148" s="150"/>
      <c r="E148" s="150"/>
      <c r="F148" s="150"/>
      <c r="G148" s="150"/>
      <c r="H148" s="150"/>
      <c r="I148" s="150"/>
    </row>
    <row r="149" spans="1:9">
      <c r="A149" s="150"/>
      <c r="B149" s="150"/>
      <c r="C149" s="150"/>
      <c r="D149" s="150"/>
      <c r="E149" s="157"/>
      <c r="F149" s="150"/>
      <c r="G149" s="157"/>
      <c r="H149" s="157"/>
      <c r="I149" s="157"/>
    </row>
    <row r="150" spans="1:9">
      <c r="A150" s="150"/>
      <c r="B150" s="150"/>
      <c r="C150" s="150"/>
      <c r="D150" s="150"/>
      <c r="E150" s="157"/>
      <c r="F150" s="150"/>
      <c r="G150" s="157"/>
      <c r="H150" s="157"/>
      <c r="I150" s="157"/>
    </row>
    <row r="151" spans="1:9">
      <c r="A151" s="150"/>
      <c r="B151" s="150"/>
      <c r="C151" s="150"/>
      <c r="D151" s="150"/>
      <c r="E151" s="150"/>
      <c r="F151" s="150"/>
      <c r="G151" s="150"/>
      <c r="H151" s="150"/>
      <c r="I151" s="150"/>
    </row>
    <row r="152" spans="1:9">
      <c r="A152" s="150"/>
      <c r="B152" s="150"/>
      <c r="C152" s="150"/>
      <c r="D152" s="150"/>
      <c r="E152" s="150"/>
      <c r="F152" s="150"/>
      <c r="G152" s="150"/>
      <c r="H152" s="150"/>
      <c r="I152" s="150"/>
    </row>
    <row r="153" spans="1:9">
      <c r="A153" s="150"/>
      <c r="B153" s="150"/>
      <c r="C153" s="150"/>
      <c r="D153" s="150"/>
      <c r="E153" s="150"/>
      <c r="F153" s="150"/>
      <c r="G153" s="150"/>
      <c r="H153" s="150"/>
      <c r="I153" s="150"/>
    </row>
    <row r="154" spans="1:9">
      <c r="A154" s="115"/>
      <c r="B154" s="115"/>
      <c r="C154" s="115"/>
      <c r="D154" s="87"/>
      <c r="E154" s="87"/>
      <c r="F154" s="87"/>
      <c r="G154" s="158"/>
      <c r="H154" s="158"/>
      <c r="I154" s="158"/>
    </row>
    <row r="155" spans="1:9">
      <c r="A155" s="159"/>
      <c r="B155" s="159"/>
      <c r="C155" s="159"/>
      <c r="D155" s="160"/>
      <c r="E155" s="161"/>
      <c r="F155" s="159"/>
      <c r="G155" s="159"/>
      <c r="H155" s="159"/>
      <c r="I155" s="159"/>
    </row>
    <row r="156" spans="1:9">
      <c r="A156" s="159"/>
      <c r="B156" s="159"/>
      <c r="C156" s="159"/>
      <c r="D156" s="160"/>
      <c r="E156" s="161"/>
      <c r="F156" s="159"/>
      <c r="G156" s="159"/>
      <c r="H156" s="159"/>
      <c r="I156" s="159"/>
    </row>
    <row r="157" spans="1:9">
      <c r="A157" s="150"/>
      <c r="B157" s="150"/>
      <c r="C157" s="150"/>
      <c r="D157" s="150"/>
      <c r="E157" s="150"/>
      <c r="F157" s="150"/>
      <c r="G157" s="150"/>
      <c r="H157" s="150"/>
      <c r="I157" s="150"/>
    </row>
    <row r="158" spans="1:9">
      <c r="A158" s="150"/>
      <c r="B158" s="150"/>
      <c r="C158" s="150"/>
      <c r="D158" s="150"/>
      <c r="E158" s="150"/>
      <c r="F158" s="150"/>
      <c r="G158" s="150"/>
      <c r="H158" s="150"/>
      <c r="I158" s="150"/>
    </row>
    <row r="159" spans="1:9">
      <c r="A159" s="150"/>
      <c r="B159" s="150"/>
      <c r="C159" s="150"/>
      <c r="D159" s="150"/>
      <c r="E159" s="150"/>
      <c r="F159" s="150"/>
      <c r="G159" s="150"/>
      <c r="H159" s="150"/>
      <c r="I159" s="150"/>
    </row>
    <row r="160" spans="1:9">
      <c r="A160" s="150"/>
      <c r="B160" s="150"/>
      <c r="C160" s="150"/>
      <c r="D160" s="150"/>
      <c r="E160" s="150"/>
      <c r="F160" s="150"/>
      <c r="G160" s="150"/>
      <c r="H160" s="150"/>
      <c r="I160" s="150"/>
    </row>
    <row r="161" spans="1:9">
      <c r="A161" s="150"/>
      <c r="B161" s="150"/>
      <c r="C161" s="150"/>
      <c r="D161" s="150"/>
      <c r="E161" s="157"/>
      <c r="F161" s="150"/>
      <c r="G161" s="157"/>
      <c r="H161" s="157"/>
      <c r="I161" s="157"/>
    </row>
    <row r="162" spans="1:9">
      <c r="A162" s="150"/>
      <c r="B162" s="150"/>
      <c r="C162" s="150"/>
      <c r="D162" s="150"/>
      <c r="E162" s="150"/>
      <c r="F162" s="150"/>
      <c r="G162" s="150"/>
      <c r="H162" s="150"/>
      <c r="I162" s="150"/>
    </row>
    <row r="163" spans="1:9">
      <c r="A163" s="150"/>
      <c r="B163" s="150"/>
      <c r="C163" s="150"/>
      <c r="D163" s="150"/>
      <c r="E163" s="150"/>
      <c r="F163" s="150"/>
      <c r="G163" s="150"/>
      <c r="H163" s="150"/>
      <c r="I163" s="150"/>
    </row>
    <row r="164" spans="1:9">
      <c r="A164" s="87"/>
      <c r="B164" s="87"/>
      <c r="C164" s="87"/>
      <c r="D164" s="87"/>
      <c r="E164" s="87"/>
      <c r="F164" s="87"/>
      <c r="G164" s="154"/>
      <c r="H164" s="154"/>
      <c r="I164" s="154"/>
    </row>
    <row r="165" spans="1:9">
      <c r="A165" s="150"/>
      <c r="B165" s="150"/>
      <c r="C165" s="150"/>
      <c r="D165" s="150"/>
      <c r="E165" s="157"/>
      <c r="F165" s="150"/>
      <c r="G165" s="157"/>
      <c r="H165" s="157"/>
      <c r="I165" s="157"/>
    </row>
    <row r="166" spans="1:9">
      <c r="A166" s="150"/>
      <c r="B166" s="150"/>
      <c r="C166" s="150"/>
      <c r="D166" s="150"/>
      <c r="E166" s="150"/>
      <c r="F166" s="150"/>
      <c r="G166" s="150"/>
      <c r="H166" s="150"/>
      <c r="I166" s="150"/>
    </row>
    <row r="167" spans="1:9">
      <c r="A167" s="150"/>
      <c r="B167" s="150"/>
      <c r="C167" s="150"/>
      <c r="D167" s="150"/>
      <c r="E167" s="150"/>
      <c r="F167" s="150"/>
      <c r="G167" s="150"/>
      <c r="H167" s="150"/>
      <c r="I167" s="150"/>
    </row>
    <row r="168" spans="1:9">
      <c r="A168" s="150"/>
      <c r="B168" s="150"/>
      <c r="C168" s="150"/>
      <c r="D168" s="150"/>
      <c r="E168" s="150"/>
      <c r="F168" s="150"/>
      <c r="G168" s="150"/>
      <c r="H168" s="150"/>
      <c r="I168" s="150"/>
    </row>
    <row r="169" spans="1:9">
      <c r="A169" s="150"/>
      <c r="B169" s="150"/>
      <c r="C169" s="150"/>
      <c r="D169" s="150"/>
      <c r="E169" s="150"/>
      <c r="F169" s="150"/>
      <c r="G169" s="150"/>
      <c r="H169" s="150"/>
      <c r="I169" s="150"/>
    </row>
    <row r="170" spans="1:9">
      <c r="A170" s="150"/>
      <c r="B170" s="150"/>
      <c r="C170" s="150"/>
      <c r="D170" s="150"/>
      <c r="E170" s="150"/>
      <c r="F170" s="150"/>
      <c r="G170" s="150"/>
      <c r="H170" s="150"/>
      <c r="I170" s="150"/>
    </row>
    <row r="171" spans="1:9">
      <c r="A171" s="150"/>
      <c r="B171" s="150"/>
      <c r="C171" s="150"/>
      <c r="D171" s="150"/>
      <c r="E171" s="150"/>
      <c r="F171" s="150"/>
      <c r="G171" s="150"/>
      <c r="H171" s="150"/>
      <c r="I171" s="150"/>
    </row>
    <row r="172" spans="1:9">
      <c r="A172" s="150"/>
      <c r="B172" s="150"/>
      <c r="C172" s="150"/>
      <c r="D172" s="150"/>
      <c r="E172" s="150"/>
      <c r="F172" s="150"/>
      <c r="G172" s="150"/>
      <c r="H172" s="150"/>
      <c r="I172" s="150"/>
    </row>
    <row r="173" spans="1:9">
      <c r="A173" s="159"/>
      <c r="B173" s="159"/>
      <c r="C173" s="159"/>
      <c r="D173" s="160"/>
      <c r="E173" s="161"/>
      <c r="F173" s="159"/>
      <c r="G173" s="159"/>
      <c r="H173" s="159"/>
      <c r="I173" s="159"/>
    </row>
    <row r="174" spans="1:9">
      <c r="A174" s="150"/>
      <c r="B174" s="150"/>
      <c r="C174" s="150"/>
      <c r="D174" s="150"/>
      <c r="E174" s="150"/>
      <c r="F174" s="150"/>
      <c r="G174" s="150"/>
      <c r="H174" s="150"/>
      <c r="I174" s="150"/>
    </row>
    <row r="175" spans="1:9">
      <c r="A175" s="150"/>
      <c r="B175" s="150"/>
      <c r="C175" s="150"/>
      <c r="D175" s="150"/>
      <c r="E175" s="150"/>
      <c r="F175" s="150"/>
      <c r="G175" s="150"/>
      <c r="H175" s="150"/>
      <c r="I175" s="150"/>
    </row>
    <row r="176" spans="1:9">
      <c r="A176" s="81"/>
      <c r="B176" s="115"/>
      <c r="C176" s="115"/>
      <c r="D176" s="87"/>
      <c r="E176" s="162"/>
      <c r="F176" s="87"/>
      <c r="G176" s="158"/>
      <c r="H176" s="158"/>
      <c r="I176" s="158"/>
    </row>
    <row r="177" spans="1:9">
      <c r="A177" s="150"/>
      <c r="B177" s="150"/>
      <c r="C177" s="150"/>
      <c r="D177" s="150"/>
      <c r="E177" s="157"/>
      <c r="F177" s="150"/>
      <c r="G177" s="157"/>
      <c r="H177" s="157"/>
      <c r="I177" s="157"/>
    </row>
    <row r="178" spans="1:9">
      <c r="A178" s="150"/>
      <c r="B178" s="150"/>
      <c r="C178" s="150"/>
      <c r="D178" s="150"/>
      <c r="E178" s="150"/>
      <c r="F178" s="150"/>
      <c r="G178" s="150"/>
      <c r="H178" s="150"/>
      <c r="I178" s="150"/>
    </row>
    <row r="179" spans="1:9">
      <c r="A179" s="81"/>
      <c r="B179" s="81"/>
      <c r="C179" s="81"/>
      <c r="D179" s="81"/>
      <c r="E179" s="87"/>
      <c r="F179" s="81"/>
      <c r="G179" s="154"/>
      <c r="H179" s="154"/>
      <c r="I179" s="154"/>
    </row>
    <row r="180" spans="1:9">
      <c r="A180" s="150"/>
      <c r="B180" s="150"/>
      <c r="C180" s="150"/>
      <c r="D180" s="150"/>
      <c r="E180" s="150"/>
      <c r="F180" s="150"/>
      <c r="G180" s="150"/>
      <c r="H180" s="150"/>
      <c r="I180" s="150"/>
    </row>
    <row r="181" spans="1:9">
      <c r="A181" s="115"/>
      <c r="B181" s="115"/>
      <c r="C181" s="115"/>
      <c r="D181" s="87"/>
      <c r="E181" s="87"/>
      <c r="F181" s="87"/>
      <c r="G181" s="156"/>
      <c r="H181" s="156"/>
      <c r="I181" s="156"/>
    </row>
    <row r="182" spans="1:9">
      <c r="A182" s="81"/>
      <c r="B182" s="115"/>
      <c r="C182" s="115"/>
      <c r="D182" s="87"/>
      <c r="E182" s="87"/>
      <c r="F182" s="87"/>
      <c r="G182" s="156"/>
      <c r="H182" s="156"/>
      <c r="I182" s="156"/>
    </row>
    <row r="183" spans="1:9">
      <c r="A183" s="81"/>
      <c r="B183" s="81"/>
      <c r="C183" s="81"/>
      <c r="D183" s="81"/>
      <c r="E183" s="81"/>
      <c r="F183" s="81"/>
      <c r="G183" s="156"/>
      <c r="H183" s="156"/>
      <c r="I183" s="156"/>
    </row>
    <row r="184" spans="1:9">
      <c r="A184" s="81"/>
      <c r="B184" s="81"/>
      <c r="C184" s="81"/>
      <c r="D184" s="81"/>
      <c r="E184" s="81"/>
      <c r="F184" s="81"/>
      <c r="G184" s="81"/>
      <c r="H184" s="81"/>
      <c r="I184" s="81"/>
    </row>
    <row r="185" spans="1:9">
      <c r="A185" s="150"/>
      <c r="B185" s="150"/>
      <c r="C185" s="150"/>
      <c r="D185" s="150"/>
      <c r="E185" s="150"/>
      <c r="F185" s="150"/>
      <c r="G185" s="150"/>
      <c r="H185" s="150"/>
      <c r="I185" s="150"/>
    </row>
    <row r="186" spans="1:9">
      <c r="A186" s="150"/>
      <c r="B186" s="150"/>
      <c r="C186" s="150"/>
      <c r="D186" s="150"/>
      <c r="E186" s="150"/>
      <c r="F186" s="150"/>
      <c r="G186" s="150"/>
      <c r="H186" s="150"/>
      <c r="I186" s="150"/>
    </row>
    <row r="187" spans="1:9">
      <c r="A187" s="81"/>
      <c r="B187" s="115"/>
      <c r="C187" s="115"/>
      <c r="D187" s="87"/>
      <c r="E187" s="87"/>
      <c r="F187" s="87"/>
      <c r="G187" s="158"/>
      <c r="H187" s="158"/>
      <c r="I187" s="158"/>
    </row>
    <row r="188" spans="1:9">
      <c r="A188" s="150"/>
      <c r="B188" s="150"/>
      <c r="C188" s="150"/>
      <c r="D188" s="150"/>
      <c r="E188" s="150"/>
      <c r="F188" s="150"/>
      <c r="G188" s="150"/>
      <c r="H188" s="150"/>
      <c r="I188" s="150"/>
    </row>
    <row r="189" spans="1:9">
      <c r="A189" s="81"/>
      <c r="B189" s="81"/>
      <c r="C189" s="81"/>
      <c r="D189" s="81"/>
      <c r="E189" s="81"/>
      <c r="F189" s="81"/>
      <c r="G189" s="81"/>
      <c r="H189" s="81"/>
      <c r="I189" s="81"/>
    </row>
    <row r="190" spans="1:9">
      <c r="A190" s="150"/>
      <c r="B190" s="150"/>
      <c r="C190" s="150"/>
      <c r="D190" s="150"/>
      <c r="E190" s="150"/>
      <c r="F190" s="150"/>
      <c r="G190" s="150"/>
      <c r="H190" s="150"/>
      <c r="I190" s="150"/>
    </row>
    <row r="191" spans="1:9">
      <c r="A191" s="150"/>
      <c r="B191" s="150"/>
      <c r="C191" s="150"/>
      <c r="D191" s="150"/>
      <c r="E191" s="150"/>
      <c r="F191" s="150"/>
      <c r="G191" s="150"/>
      <c r="H191" s="150"/>
      <c r="I191" s="150"/>
    </row>
    <row r="192" spans="1:9">
      <c r="A192" s="163"/>
      <c r="B192" s="163"/>
      <c r="C192" s="163"/>
      <c r="D192" s="163"/>
      <c r="E192" s="164"/>
      <c r="F192" s="163"/>
      <c r="G192" s="165"/>
      <c r="H192" s="165"/>
      <c r="I192" s="165"/>
    </row>
    <row r="193" spans="1:9">
      <c r="A193" s="166"/>
      <c r="B193" s="166"/>
      <c r="C193" s="166"/>
      <c r="D193" s="166"/>
      <c r="E193" s="166"/>
      <c r="F193" s="166"/>
      <c r="G193" s="166"/>
      <c r="H193" s="166"/>
      <c r="I193" s="166"/>
    </row>
    <row r="194" spans="1:9">
      <c r="A194" s="19"/>
      <c r="B194" s="19"/>
      <c r="C194" s="19"/>
      <c r="D194" s="19"/>
      <c r="E194" s="72"/>
      <c r="F194" s="19"/>
      <c r="G194" s="72"/>
      <c r="H194" s="72"/>
      <c r="I194" s="72"/>
    </row>
    <row r="195" spans="1:9">
      <c r="A195" s="19"/>
      <c r="B195" s="19"/>
      <c r="C195" s="19"/>
      <c r="D195" s="19"/>
      <c r="E195" s="72"/>
      <c r="F195" s="19"/>
      <c r="G195" s="72"/>
      <c r="H195" s="72"/>
      <c r="I195" s="72"/>
    </row>
    <row r="196" spans="1:9">
      <c r="A196" s="19"/>
      <c r="B196" s="19"/>
      <c r="C196" s="19"/>
      <c r="D196" s="19"/>
      <c r="E196" s="72"/>
      <c r="F196" s="19"/>
      <c r="G196" s="72"/>
      <c r="H196" s="72"/>
      <c r="I196" s="72"/>
    </row>
    <row r="197" spans="1:9">
      <c r="A197" s="167"/>
      <c r="B197" s="138"/>
      <c r="C197" s="167"/>
      <c r="D197" s="167"/>
      <c r="E197" s="168"/>
      <c r="F197" s="167"/>
      <c r="G197" s="168"/>
      <c r="H197" s="168"/>
      <c r="I197" s="168"/>
    </row>
    <row r="198" spans="1:9">
      <c r="A198" s="115"/>
      <c r="B198" s="115"/>
      <c r="C198" s="115"/>
      <c r="D198" s="87"/>
      <c r="E198" s="150"/>
      <c r="F198" s="82"/>
      <c r="G198" s="150"/>
      <c r="H198" s="150"/>
      <c r="I198" s="150"/>
    </row>
    <row r="199" spans="1:9">
      <c r="A199" s="115"/>
      <c r="B199" s="115"/>
      <c r="C199" s="115"/>
      <c r="D199" s="87"/>
      <c r="E199" s="150"/>
      <c r="F199" s="82"/>
      <c r="G199" s="150"/>
      <c r="H199" s="150"/>
      <c r="I199" s="150"/>
    </row>
    <row r="200" spans="1:9">
      <c r="A200" s="115"/>
      <c r="B200" s="115"/>
      <c r="C200" s="115"/>
      <c r="D200" s="87"/>
      <c r="E200" s="150"/>
      <c r="F200" s="82"/>
      <c r="G200" s="150"/>
      <c r="H200" s="150"/>
      <c r="I200" s="150"/>
    </row>
    <row r="201" spans="1:9">
      <c r="A201" s="169"/>
      <c r="B201" s="169"/>
      <c r="C201" s="169"/>
      <c r="D201" s="169"/>
      <c r="E201" s="150"/>
      <c r="F201" s="169"/>
      <c r="G201" s="150"/>
      <c r="H201" s="150"/>
      <c r="I201" s="150"/>
    </row>
    <row r="202" spans="1:9">
      <c r="A202" s="87"/>
      <c r="B202" s="87"/>
      <c r="C202" s="87"/>
      <c r="D202" s="87"/>
      <c r="E202" s="84"/>
      <c r="F202" s="87"/>
      <c r="G202" s="129"/>
      <c r="H202" s="129"/>
      <c r="I202" s="129"/>
    </row>
    <row r="203" spans="1:9">
      <c r="A203" s="87"/>
      <c r="B203" s="87"/>
      <c r="C203" s="87"/>
      <c r="D203" s="87"/>
      <c r="E203" s="84"/>
      <c r="F203" s="87"/>
      <c r="G203" s="129"/>
      <c r="H203" s="129"/>
      <c r="I203" s="129"/>
    </row>
    <row r="204" spans="1:9">
      <c r="A204" s="19"/>
      <c r="B204" s="19"/>
      <c r="C204" s="19"/>
      <c r="D204" s="19"/>
      <c r="E204" s="19"/>
      <c r="F204" s="19"/>
      <c r="G204" s="19"/>
      <c r="H204" s="19"/>
      <c r="I204" s="19"/>
    </row>
    <row r="205" spans="1:9">
      <c r="A205" s="19"/>
      <c r="B205" s="19"/>
      <c r="C205" s="19"/>
      <c r="D205" s="19"/>
      <c r="E205" s="19"/>
      <c r="F205" s="19"/>
      <c r="G205" s="19"/>
      <c r="H205" s="19"/>
      <c r="I205" s="19"/>
    </row>
    <row r="206" spans="1:9">
      <c r="A206" s="19"/>
      <c r="B206" s="19"/>
      <c r="C206" s="19"/>
      <c r="D206" s="19"/>
      <c r="E206" s="19"/>
      <c r="F206" s="19"/>
      <c r="G206" s="19"/>
      <c r="H206" s="19"/>
      <c r="I206" s="19"/>
    </row>
    <row r="207" spans="1:9">
      <c r="A207" s="19"/>
      <c r="B207" s="19"/>
      <c r="C207" s="19"/>
      <c r="D207" s="19"/>
      <c r="E207" s="19"/>
      <c r="F207" s="19"/>
      <c r="G207" s="19"/>
      <c r="H207" s="19"/>
      <c r="I207" s="19"/>
    </row>
    <row r="208" spans="1:9">
      <c r="A208" s="19"/>
      <c r="B208" s="19"/>
      <c r="C208" s="19"/>
      <c r="D208" s="19"/>
      <c r="E208" s="19"/>
      <c r="F208" s="19"/>
      <c r="G208" s="19"/>
      <c r="H208" s="19"/>
      <c r="I208" s="19"/>
    </row>
    <row r="209" spans="1:9">
      <c r="A209" s="19"/>
      <c r="B209" s="19"/>
      <c r="C209" s="19"/>
      <c r="D209" s="19"/>
      <c r="E209" s="19"/>
      <c r="F209" s="19"/>
      <c r="G209" s="19"/>
      <c r="H209" s="19"/>
      <c r="I209" s="19"/>
    </row>
    <row r="210" spans="1:9">
      <c r="A210" s="19"/>
      <c r="B210" s="19"/>
      <c r="C210" s="19"/>
      <c r="D210" s="19"/>
      <c r="E210" s="19"/>
      <c r="F210" s="19"/>
      <c r="G210" s="19"/>
      <c r="H210" s="19"/>
      <c r="I210" s="19"/>
    </row>
    <row r="211" spans="1:9">
      <c r="A211" s="19"/>
      <c r="B211" s="19"/>
      <c r="C211" s="19"/>
      <c r="D211" s="19"/>
      <c r="E211" s="19"/>
      <c r="F211" s="19"/>
      <c r="G211" s="19"/>
      <c r="H211" s="19"/>
      <c r="I211" s="19"/>
    </row>
    <row r="212" spans="1:9">
      <c r="A212" s="19"/>
      <c r="B212" s="19"/>
      <c r="C212" s="19"/>
      <c r="D212" s="19"/>
      <c r="E212" s="19"/>
      <c r="F212" s="19"/>
      <c r="G212" s="19"/>
      <c r="H212" s="19"/>
      <c r="I212" s="19"/>
    </row>
    <row r="213" spans="1:9">
      <c r="A213" s="19"/>
      <c r="B213" s="19"/>
      <c r="C213" s="19"/>
      <c r="D213" s="19"/>
      <c r="E213" s="19"/>
      <c r="F213" s="19"/>
      <c r="G213" s="19"/>
      <c r="H213" s="19"/>
      <c r="I213" s="19"/>
    </row>
    <row r="214" spans="1:9">
      <c r="A214" s="19"/>
      <c r="B214" s="19"/>
      <c r="C214" s="19"/>
      <c r="D214" s="19"/>
      <c r="E214" s="19"/>
      <c r="F214" s="19"/>
      <c r="G214" s="19"/>
      <c r="H214" s="19"/>
      <c r="I214" s="19"/>
    </row>
    <row r="215" spans="1:9">
      <c r="A215" s="19"/>
      <c r="B215" s="19"/>
      <c r="C215" s="19"/>
      <c r="D215" s="19"/>
      <c r="E215" s="19"/>
      <c r="F215" s="19"/>
      <c r="G215" s="19"/>
      <c r="H215" s="19"/>
      <c r="I215" s="19"/>
    </row>
    <row r="216" spans="1:9">
      <c r="A216" s="19"/>
      <c r="B216" s="19"/>
      <c r="C216" s="19"/>
      <c r="D216" s="19"/>
      <c r="E216" s="19"/>
      <c r="F216" s="19"/>
      <c r="G216" s="19"/>
      <c r="H216" s="19"/>
      <c r="I216" s="19"/>
    </row>
    <row r="217" spans="1:9">
      <c r="A217" s="19"/>
      <c r="B217" s="19"/>
      <c r="C217" s="19"/>
      <c r="D217" s="152"/>
      <c r="E217" s="170"/>
      <c r="F217" s="171"/>
      <c r="G217" s="171"/>
      <c r="H217" s="171"/>
      <c r="I217" s="172"/>
    </row>
    <row r="218" spans="1:9">
      <c r="A218" s="19"/>
      <c r="B218" s="19"/>
      <c r="C218" s="19"/>
      <c r="D218" s="173"/>
      <c r="E218" s="19"/>
      <c r="F218" s="19"/>
      <c r="G218" s="19"/>
      <c r="H218" s="138"/>
      <c r="I218" s="174"/>
    </row>
    <row r="219" spans="1:9">
      <c r="A219" s="115"/>
      <c r="B219" s="115"/>
      <c r="C219" s="115"/>
      <c r="D219" s="175"/>
      <c r="E219" s="84"/>
      <c r="F219" s="87"/>
      <c r="G219" s="131"/>
      <c r="H219" s="131"/>
      <c r="I219" s="176"/>
    </row>
    <row r="220" spans="1:9">
      <c r="A220" s="19"/>
      <c r="B220" s="19"/>
      <c r="C220" s="19"/>
      <c r="D220" s="19"/>
      <c r="E220" s="19"/>
      <c r="F220" s="19"/>
      <c r="G220" s="19"/>
      <c r="H220" s="138"/>
      <c r="I220" s="177"/>
    </row>
    <row r="221" spans="1:9">
      <c r="A221" s="19"/>
      <c r="B221" s="19"/>
      <c r="C221" s="19"/>
      <c r="D221" s="19"/>
      <c r="E221" s="19"/>
      <c r="F221" s="19"/>
      <c r="G221" s="19"/>
      <c r="H221" s="138"/>
      <c r="I221" s="178"/>
    </row>
    <row r="222" spans="1:9">
      <c r="A222" s="19"/>
      <c r="B222" s="19"/>
      <c r="C222" s="19"/>
      <c r="D222" s="19"/>
      <c r="E222" s="19"/>
      <c r="F222" s="19"/>
      <c r="G222" s="19"/>
      <c r="H222" s="138"/>
      <c r="I222" s="179"/>
    </row>
    <row r="223" spans="1:9">
      <c r="A223" s="19"/>
      <c r="B223" s="19"/>
      <c r="C223" s="19"/>
      <c r="D223" s="19"/>
      <c r="E223" s="19"/>
      <c r="F223" s="19"/>
      <c r="G223" s="19"/>
      <c r="H223" s="138"/>
      <c r="I223" s="180"/>
    </row>
    <row r="224" spans="1:9">
      <c r="A224" s="19"/>
      <c r="B224" s="19"/>
      <c r="C224" s="19"/>
      <c r="D224" s="19"/>
      <c r="E224" s="19"/>
      <c r="F224" s="19"/>
      <c r="G224" s="19"/>
      <c r="H224" s="19"/>
      <c r="I224" s="19"/>
    </row>
    <row r="225" spans="1:9">
      <c r="A225" s="19"/>
      <c r="B225" s="19"/>
      <c r="C225" s="19"/>
      <c r="D225" s="19"/>
      <c r="E225" s="19"/>
      <c r="F225" s="19"/>
      <c r="G225" s="19"/>
      <c r="H225" s="19"/>
      <c r="I225" s="19"/>
    </row>
    <row r="226" spans="1:9">
      <c r="A226" s="19"/>
      <c r="B226" s="19"/>
      <c r="C226" s="19"/>
      <c r="D226" s="19"/>
      <c r="E226" s="19"/>
      <c r="F226" s="19"/>
      <c r="G226" s="19"/>
      <c r="H226" s="19"/>
      <c r="I226" s="19"/>
    </row>
    <row r="227" spans="1:9">
      <c r="A227" s="19"/>
      <c r="B227" s="19"/>
      <c r="C227" s="19"/>
      <c r="D227" s="19"/>
      <c r="E227" s="19"/>
      <c r="F227" s="19"/>
      <c r="G227" s="19"/>
      <c r="H227" s="19"/>
      <c r="I227" s="19"/>
    </row>
    <row r="228" spans="1:9">
      <c r="A228" s="19"/>
      <c r="B228" s="19"/>
      <c r="C228" s="19"/>
      <c r="D228" s="19"/>
      <c r="E228" s="19"/>
      <c r="F228" s="19"/>
      <c r="G228" s="19"/>
      <c r="H228" s="19"/>
      <c r="I228" s="19"/>
    </row>
    <row r="229" spans="1:9">
      <c r="A229" s="19"/>
      <c r="B229" s="19"/>
      <c r="C229" s="19"/>
      <c r="D229" s="19"/>
      <c r="E229" s="19"/>
      <c r="F229" s="19"/>
      <c r="G229" s="19"/>
      <c r="H229" s="19"/>
      <c r="I229" s="19"/>
    </row>
    <row r="230" spans="1:9">
      <c r="A230" s="19"/>
      <c r="B230" s="19"/>
      <c r="C230" s="19"/>
      <c r="D230" s="19"/>
      <c r="E230" s="19"/>
      <c r="F230" s="19"/>
      <c r="G230" s="19"/>
      <c r="H230" s="19"/>
      <c r="I230" s="19"/>
    </row>
    <row r="231" spans="1:9">
      <c r="A231" s="19"/>
      <c r="B231" s="19"/>
      <c r="C231" s="19"/>
      <c r="D231" s="19"/>
      <c r="E231" s="19"/>
      <c r="F231" s="19"/>
      <c r="G231" s="19"/>
      <c r="H231" s="19"/>
      <c r="I231" s="19"/>
    </row>
    <row r="232" spans="1:9">
      <c r="A232" s="19"/>
      <c r="B232" s="19"/>
      <c r="C232" s="19"/>
      <c r="D232" s="19"/>
      <c r="E232" s="72"/>
      <c r="F232" s="19"/>
      <c r="G232" s="19"/>
      <c r="H232" s="19"/>
      <c r="I232" s="19"/>
    </row>
    <row r="233" spans="1:9">
      <c r="A233" s="19"/>
      <c r="B233" s="19"/>
      <c r="C233" s="19"/>
      <c r="D233" s="19"/>
      <c r="E233" s="72"/>
      <c r="F233" s="19"/>
      <c r="G233" s="19"/>
      <c r="H233" s="19"/>
      <c r="I233" s="19"/>
    </row>
    <row r="234" spans="1:9">
      <c r="A234" s="19"/>
      <c r="B234" s="19"/>
      <c r="C234" s="19"/>
      <c r="D234" s="19"/>
      <c r="E234" s="72"/>
      <c r="F234" s="19"/>
      <c r="G234" s="19"/>
      <c r="H234" s="19"/>
      <c r="I234" s="19"/>
    </row>
    <row r="235" spans="1:9">
      <c r="A235" s="19"/>
      <c r="B235" s="19"/>
      <c r="C235" s="19"/>
      <c r="D235" s="19"/>
      <c r="E235" s="72"/>
      <c r="F235" s="19"/>
      <c r="G235" s="19"/>
      <c r="H235" s="19"/>
      <c r="I235" s="19"/>
    </row>
    <row r="236" spans="1:9">
      <c r="A236" s="19"/>
      <c r="B236" s="19"/>
      <c r="C236" s="19"/>
      <c r="D236" s="19"/>
      <c r="E236" s="72"/>
      <c r="F236" s="19"/>
      <c r="G236" s="19"/>
      <c r="H236" s="19"/>
      <c r="I236" s="19"/>
    </row>
    <row r="237" spans="1:9">
      <c r="A237" s="19"/>
      <c r="B237" s="19"/>
      <c r="C237" s="19"/>
      <c r="D237" s="19"/>
      <c r="E237" s="72"/>
      <c r="F237" s="19"/>
      <c r="G237" s="19"/>
      <c r="H237" s="19"/>
      <c r="I237" s="19"/>
    </row>
    <row r="238" spans="1:9">
      <c r="A238" s="19"/>
      <c r="B238" s="19"/>
      <c r="C238" s="19"/>
      <c r="D238" s="19"/>
      <c r="E238" s="72"/>
      <c r="F238" s="19"/>
      <c r="G238" s="19"/>
      <c r="H238" s="19"/>
      <c r="I238" s="19"/>
    </row>
    <row r="239" spans="1:9">
      <c r="A239" s="19"/>
      <c r="B239" s="19"/>
      <c r="C239" s="19"/>
      <c r="D239" s="19"/>
      <c r="E239" s="72"/>
      <c r="F239" s="72"/>
      <c r="G239" s="19"/>
      <c r="H239" s="19"/>
      <c r="I239" s="19"/>
    </row>
    <row r="240" spans="1:9">
      <c r="A240" s="115"/>
      <c r="B240" s="116"/>
      <c r="C240" s="115"/>
      <c r="D240" s="19"/>
      <c r="E240" s="150"/>
      <c r="F240" s="19"/>
      <c r="G240" s="150"/>
      <c r="H240" s="150"/>
      <c r="I240" s="150"/>
    </row>
    <row r="241" spans="1:9">
      <c r="A241" s="19"/>
      <c r="B241" s="19"/>
      <c r="C241" s="19"/>
      <c r="D241" s="19"/>
      <c r="E241" s="72"/>
      <c r="F241" s="19"/>
      <c r="G241" s="73"/>
      <c r="H241" s="73"/>
      <c r="I241" s="73"/>
    </row>
    <row r="242" spans="1:9">
      <c r="A242" s="19"/>
      <c r="B242" s="19"/>
      <c r="C242" s="19"/>
      <c r="D242" s="19"/>
      <c r="E242" s="72"/>
      <c r="F242" s="19"/>
      <c r="G242" s="73"/>
      <c r="H242" s="73"/>
      <c r="I242" s="73"/>
    </row>
    <row r="243" spans="1:9">
      <c r="A243" s="19"/>
      <c r="B243" s="19"/>
      <c r="C243" s="19"/>
      <c r="D243" s="19"/>
      <c r="E243" s="72"/>
      <c r="F243" s="19"/>
      <c r="G243" s="73"/>
      <c r="H243" s="73"/>
      <c r="I243" s="73"/>
    </row>
    <row r="244" spans="1:9" ht="26.1" customHeight="1">
      <c r="A244" s="19"/>
      <c r="B244" s="19"/>
      <c r="C244" s="19"/>
      <c r="D244" s="19"/>
      <c r="E244" s="72"/>
      <c r="F244" s="19"/>
      <c r="G244" s="73"/>
      <c r="H244" s="73"/>
      <c r="I244" s="73"/>
    </row>
    <row r="245" spans="1:9">
      <c r="A245" s="74"/>
      <c r="B245" s="181"/>
      <c r="C245" s="74"/>
      <c r="D245" s="76"/>
      <c r="E245" s="77"/>
      <c r="F245" s="182"/>
      <c r="G245" s="183"/>
      <c r="H245" s="183"/>
      <c r="I245" s="75"/>
    </row>
    <row r="246" spans="1:9">
      <c r="A246" s="81"/>
      <c r="B246" s="82"/>
      <c r="C246" s="82"/>
      <c r="D246" s="82"/>
      <c r="E246" s="150"/>
      <c r="F246" s="81"/>
      <c r="G246" s="169"/>
      <c r="H246" s="169"/>
      <c r="I246" s="169"/>
    </row>
    <row r="247" spans="1:9">
      <c r="A247" s="81"/>
      <c r="B247" s="82"/>
      <c r="C247" s="82"/>
      <c r="D247" s="82"/>
      <c r="E247" s="150"/>
      <c r="F247" s="81"/>
      <c r="G247" s="169"/>
      <c r="H247" s="169"/>
      <c r="I247" s="169"/>
    </row>
    <row r="248" spans="1:9">
      <c r="A248" s="115"/>
      <c r="B248" s="116"/>
      <c r="C248" s="115"/>
      <c r="D248" s="19"/>
      <c r="E248" s="150"/>
      <c r="F248" s="19"/>
      <c r="G248" s="150"/>
      <c r="H248" s="150"/>
      <c r="I248" s="150"/>
    </row>
    <row r="249" spans="1:9">
      <c r="A249" s="115"/>
      <c r="B249" s="116"/>
      <c r="C249" s="115"/>
      <c r="D249" s="87"/>
      <c r="E249" s="150"/>
      <c r="F249" s="81"/>
      <c r="G249" s="150"/>
      <c r="H249" s="150"/>
      <c r="I249" s="150"/>
    </row>
    <row r="250" spans="1:9">
      <c r="A250" s="115"/>
      <c r="B250" s="116"/>
      <c r="C250" s="115"/>
      <c r="D250" s="87"/>
      <c r="E250" s="150"/>
      <c r="F250" s="81"/>
      <c r="G250" s="150"/>
      <c r="H250" s="150"/>
      <c r="I250" s="150"/>
    </row>
    <row r="251" spans="1:9">
      <c r="A251" s="19"/>
      <c r="B251" s="19"/>
      <c r="C251" s="19"/>
      <c r="D251" s="19"/>
      <c r="E251" s="72"/>
      <c r="F251" s="19"/>
      <c r="G251" s="73"/>
      <c r="H251" s="73"/>
      <c r="I251" s="73"/>
    </row>
    <row r="252" spans="1:9">
      <c r="A252" s="19"/>
      <c r="B252" s="19"/>
      <c r="C252" s="19"/>
      <c r="D252" s="19"/>
      <c r="E252" s="84"/>
      <c r="F252" s="19"/>
      <c r="G252" s="19"/>
      <c r="H252" s="138"/>
      <c r="I252" s="184"/>
    </row>
    <row r="253" spans="1:9">
      <c r="A253" s="19"/>
      <c r="B253" s="19"/>
      <c r="C253" s="19"/>
      <c r="D253" s="19"/>
      <c r="E253" s="84"/>
      <c r="F253" s="19"/>
      <c r="G253" s="19"/>
      <c r="H253" s="19"/>
      <c r="I253" s="19"/>
    </row>
    <row r="254" spans="1:9">
      <c r="A254" s="19"/>
      <c r="B254" s="19"/>
      <c r="C254" s="19"/>
      <c r="D254" s="19"/>
      <c r="E254" s="72"/>
      <c r="F254" s="82"/>
      <c r="G254" s="19"/>
      <c r="H254" s="138"/>
      <c r="I254" s="118"/>
    </row>
    <row r="255" spans="1:9">
      <c r="A255" s="19"/>
      <c r="B255" s="19"/>
      <c r="C255" s="19"/>
      <c r="D255" s="19"/>
      <c r="E255" s="72"/>
      <c r="F255" s="19"/>
      <c r="G255" s="19"/>
      <c r="H255" s="19"/>
      <c r="I255" s="19"/>
    </row>
    <row r="256" spans="1:9">
      <c r="A256" s="19"/>
      <c r="B256" s="19"/>
      <c r="C256" s="19"/>
      <c r="D256" s="19"/>
      <c r="E256" s="72"/>
      <c r="F256" s="72"/>
      <c r="G256" s="19"/>
      <c r="H256" s="19"/>
      <c r="I256" s="19"/>
    </row>
    <row r="257" spans="1:9">
      <c r="A257" s="19"/>
      <c r="B257" s="19"/>
      <c r="C257" s="19"/>
      <c r="D257" s="19"/>
      <c r="E257" s="72"/>
      <c r="F257" s="19"/>
      <c r="G257" s="19"/>
      <c r="H257" s="19"/>
      <c r="I257" s="19"/>
    </row>
    <row r="258" spans="1:9">
      <c r="A258" s="19"/>
      <c r="B258" s="19"/>
      <c r="C258" s="19"/>
      <c r="D258" s="19"/>
      <c r="E258" s="72"/>
      <c r="F258" s="19"/>
      <c r="G258" s="19"/>
      <c r="H258" s="19"/>
      <c r="I258" s="19"/>
    </row>
    <row r="259" spans="1:9">
      <c r="A259" s="19"/>
      <c r="B259" s="19"/>
      <c r="C259" s="19"/>
      <c r="D259" s="19"/>
      <c r="E259" s="72"/>
      <c r="F259" s="19"/>
      <c r="G259" s="19"/>
      <c r="H259" s="19"/>
      <c r="I259" s="19"/>
    </row>
    <row r="260" spans="1:9">
      <c r="A260" s="19"/>
      <c r="B260" s="19"/>
      <c r="C260" s="19"/>
      <c r="D260" s="19"/>
      <c r="E260" s="72"/>
      <c r="F260" s="19"/>
      <c r="G260" s="19"/>
      <c r="H260" s="19"/>
      <c r="I260" s="19"/>
    </row>
    <row r="261" spans="1:9">
      <c r="A261" s="19"/>
      <c r="B261" s="19"/>
      <c r="C261" s="19"/>
      <c r="D261" s="19"/>
      <c r="E261" s="72"/>
      <c r="F261" s="19"/>
      <c r="G261" s="185"/>
      <c r="H261" s="185"/>
      <c r="I261" s="186"/>
    </row>
    <row r="262" spans="1:9">
      <c r="A262" s="19"/>
      <c r="B262" s="19"/>
      <c r="C262" s="19"/>
      <c r="D262" s="72"/>
      <c r="E262" s="84"/>
      <c r="F262" s="19"/>
      <c r="G262" s="86"/>
      <c r="H262" s="187"/>
      <c r="I262" s="19"/>
    </row>
    <row r="263" spans="1:9">
      <c r="A263" s="19"/>
      <c r="B263" s="19"/>
      <c r="C263" s="19"/>
      <c r="D263" s="72"/>
      <c r="E263" s="72"/>
      <c r="F263" s="19"/>
      <c r="G263" s="19"/>
      <c r="H263" s="19"/>
      <c r="I263" s="19"/>
    </row>
    <row r="264" spans="1:9">
      <c r="A264" s="19"/>
      <c r="B264" s="19"/>
      <c r="C264" s="19"/>
      <c r="D264" s="72"/>
      <c r="E264" s="72"/>
      <c r="F264" s="19"/>
      <c r="G264" s="19"/>
      <c r="H264" s="19"/>
      <c r="I264" s="19"/>
    </row>
    <row r="265" spans="1:9">
      <c r="A265" s="19"/>
      <c r="B265" s="19"/>
      <c r="C265" s="19"/>
      <c r="D265" s="72"/>
      <c r="E265" s="72"/>
      <c r="F265" s="19"/>
      <c r="G265" s="19"/>
      <c r="H265" s="19"/>
      <c r="I265" s="19"/>
    </row>
    <row r="266" spans="1:9">
      <c r="A266" s="19"/>
      <c r="B266" s="19"/>
      <c r="C266" s="19"/>
      <c r="D266" s="72"/>
      <c r="E266" s="72"/>
      <c r="F266" s="19"/>
      <c r="G266" s="19"/>
      <c r="H266" s="19"/>
      <c r="I266" s="19"/>
    </row>
    <row r="267" spans="1:9">
      <c r="A267" s="19"/>
      <c r="B267" s="19"/>
      <c r="C267" s="19"/>
      <c r="D267" s="72"/>
      <c r="E267" s="72"/>
      <c r="F267" s="19"/>
      <c r="G267" s="19"/>
      <c r="H267" s="19"/>
      <c r="I267" s="19"/>
    </row>
    <row r="268" spans="1:9">
      <c r="A268" s="19"/>
      <c r="B268" s="19"/>
      <c r="C268" s="19"/>
      <c r="D268" s="19"/>
      <c r="E268" s="72"/>
      <c r="F268" s="19"/>
      <c r="G268" s="19"/>
      <c r="H268" s="19"/>
      <c r="I268" s="19"/>
    </row>
    <row r="269" spans="1:9">
      <c r="A269" s="19"/>
      <c r="B269" s="19"/>
      <c r="C269" s="19"/>
      <c r="D269" s="19"/>
      <c r="E269" s="72"/>
      <c r="F269" s="19"/>
      <c r="G269" s="19"/>
      <c r="H269" s="19"/>
      <c r="I269" s="19"/>
    </row>
    <row r="270" spans="1:9">
      <c r="A270" s="19"/>
      <c r="B270" s="19"/>
      <c r="C270" s="19"/>
      <c r="D270" s="19"/>
      <c r="E270" s="72"/>
      <c r="F270" s="19"/>
      <c r="G270" s="19"/>
      <c r="H270" s="19"/>
      <c r="I270" s="19"/>
    </row>
    <row r="271" spans="1:9">
      <c r="A271" s="19"/>
      <c r="B271" s="19"/>
      <c r="C271" s="19"/>
      <c r="D271" s="19"/>
      <c r="E271" s="72"/>
      <c r="F271" s="19"/>
      <c r="G271" s="19"/>
      <c r="H271" s="19"/>
      <c r="I271" s="19"/>
    </row>
    <row r="272" spans="1:9">
      <c r="A272" s="19"/>
      <c r="B272" s="19"/>
      <c r="C272" s="19"/>
      <c r="D272" s="19"/>
      <c r="E272" s="72"/>
      <c r="F272" s="19"/>
      <c r="G272" s="19"/>
      <c r="H272" s="19"/>
      <c r="I272" s="19"/>
    </row>
    <row r="273" spans="1:9">
      <c r="A273" s="19"/>
      <c r="B273" s="19"/>
      <c r="C273" s="19"/>
      <c r="D273" s="19"/>
      <c r="E273" s="72"/>
      <c r="F273" s="19"/>
      <c r="G273" s="19"/>
      <c r="H273" s="19"/>
      <c r="I273" s="19"/>
    </row>
    <row r="274" spans="1:9">
      <c r="A274" s="19"/>
      <c r="B274" s="19"/>
      <c r="C274" s="19"/>
      <c r="D274" s="19"/>
      <c r="E274" s="72"/>
      <c r="F274" s="19"/>
      <c r="G274" s="19"/>
      <c r="H274" s="19"/>
      <c r="I274" s="19"/>
    </row>
    <row r="275" spans="1:9">
      <c r="A275" s="19"/>
      <c r="B275" s="19"/>
      <c r="C275" s="19"/>
      <c r="D275" s="19"/>
      <c r="E275" s="72"/>
      <c r="F275" s="19"/>
      <c r="G275" s="73"/>
      <c r="H275" s="73"/>
      <c r="I275" s="73"/>
    </row>
    <row r="276" spans="1:9">
      <c r="A276" s="19"/>
      <c r="B276" s="19"/>
      <c r="C276" s="19"/>
      <c r="D276" s="19"/>
      <c r="E276" s="72"/>
      <c r="F276" s="19"/>
      <c r="G276" s="73"/>
      <c r="H276" s="73"/>
      <c r="I276" s="73"/>
    </row>
    <row r="277" spans="1:9">
      <c r="A277" s="19"/>
      <c r="B277" s="19"/>
      <c r="C277" s="19"/>
      <c r="D277" s="19"/>
      <c r="E277" s="72"/>
      <c r="F277" s="19"/>
      <c r="G277" s="73"/>
      <c r="H277" s="73"/>
      <c r="I277" s="73"/>
    </row>
    <row r="278" spans="1:9">
      <c r="A278" s="19"/>
      <c r="B278" s="19"/>
      <c r="C278" s="19"/>
      <c r="D278" s="19"/>
      <c r="E278" s="72"/>
      <c r="F278" s="19"/>
      <c r="G278" s="73"/>
      <c r="H278" s="73"/>
      <c r="I278" s="73"/>
    </row>
    <row r="279" spans="1:9">
      <c r="A279" s="19"/>
      <c r="B279" s="19"/>
      <c r="C279" s="19"/>
      <c r="D279" s="19"/>
      <c r="E279" s="72"/>
      <c r="F279" s="19"/>
      <c r="G279" s="73"/>
      <c r="H279" s="73"/>
      <c r="I279" s="73"/>
    </row>
    <row r="280" spans="1:9">
      <c r="A280" s="19"/>
      <c r="B280" s="19"/>
      <c r="C280" s="19"/>
      <c r="D280" s="19"/>
      <c r="E280" s="72"/>
      <c r="F280" s="19"/>
      <c r="G280" s="73"/>
      <c r="H280" s="73"/>
      <c r="I280" s="73"/>
    </row>
    <row r="281" spans="1:9">
      <c r="A281" s="19"/>
      <c r="B281" s="19"/>
      <c r="C281" s="19"/>
      <c r="D281" s="19"/>
      <c r="E281" s="72"/>
      <c r="F281" s="19"/>
      <c r="G281" s="73"/>
      <c r="H281" s="73"/>
      <c r="I281" s="73"/>
    </row>
    <row r="282" spans="1:9">
      <c r="A282" s="19"/>
      <c r="B282" s="19"/>
      <c r="C282" s="19"/>
      <c r="D282" s="19"/>
      <c r="E282" s="72"/>
      <c r="F282" s="19"/>
      <c r="G282" s="73"/>
      <c r="H282" s="73"/>
      <c r="I282" s="73"/>
    </row>
    <row r="283" spans="1:9">
      <c r="A283" s="19"/>
      <c r="B283" s="19"/>
      <c r="C283" s="19"/>
      <c r="D283" s="19"/>
      <c r="E283" s="72"/>
      <c r="F283" s="19"/>
      <c r="G283" s="73"/>
      <c r="H283" s="188"/>
      <c r="I283" s="189"/>
    </row>
    <row r="284" spans="1:9">
      <c r="A284" s="19"/>
      <c r="B284" s="19"/>
      <c r="C284" s="19"/>
      <c r="D284" s="19"/>
      <c r="E284" s="72"/>
      <c r="F284" s="19"/>
      <c r="G284" s="73"/>
      <c r="H284" s="73"/>
      <c r="I284" s="73"/>
    </row>
    <row r="285" spans="1:9">
      <c r="A285" s="19"/>
      <c r="B285" s="19"/>
      <c r="C285" s="19"/>
      <c r="D285" s="19"/>
      <c r="E285" s="72"/>
      <c r="F285" s="19"/>
      <c r="G285" s="73"/>
      <c r="H285" s="188"/>
      <c r="I285" s="190"/>
    </row>
    <row r="286" spans="1:9">
      <c r="A286" s="19"/>
      <c r="B286" s="19"/>
      <c r="C286" s="19"/>
      <c r="D286" s="19"/>
      <c r="E286" s="72"/>
      <c r="F286" s="19"/>
      <c r="G286" s="73"/>
      <c r="H286" s="188"/>
      <c r="I286" s="191"/>
    </row>
    <row r="287" spans="1:9">
      <c r="A287" s="19"/>
      <c r="B287" s="19"/>
      <c r="C287" s="19"/>
      <c r="D287" s="19"/>
      <c r="E287" s="72"/>
      <c r="F287" s="19"/>
      <c r="G287" s="73"/>
      <c r="H287" s="73"/>
      <c r="I287" s="73"/>
    </row>
    <row r="288" spans="1:9">
      <c r="A288" s="19"/>
      <c r="B288" s="19"/>
      <c r="C288" s="19"/>
      <c r="D288" s="19"/>
      <c r="E288" s="72"/>
      <c r="F288" s="19"/>
      <c r="G288" s="73"/>
      <c r="H288" s="73"/>
      <c r="I288" s="73"/>
    </row>
    <row r="289" spans="1:9">
      <c r="A289" s="19"/>
      <c r="B289" s="19"/>
      <c r="C289" s="19"/>
      <c r="D289" s="19"/>
      <c r="E289" s="72"/>
      <c r="F289" s="19"/>
      <c r="G289" s="73"/>
      <c r="H289" s="73"/>
      <c r="I289" s="73"/>
    </row>
    <row r="290" spans="1:9">
      <c r="A290" s="19"/>
      <c r="B290" s="19"/>
      <c r="C290" s="19"/>
      <c r="D290" s="19"/>
      <c r="E290" s="72"/>
      <c r="F290" s="19"/>
      <c r="G290" s="73"/>
      <c r="H290" s="73"/>
      <c r="I290" s="73"/>
    </row>
    <row r="291" spans="1:9">
      <c r="A291" s="19"/>
      <c r="B291" s="19"/>
      <c r="C291" s="19"/>
      <c r="D291" s="19"/>
      <c r="E291" s="72"/>
      <c r="F291" s="19"/>
      <c r="G291" s="73"/>
      <c r="H291" s="73"/>
      <c r="I291" s="73"/>
    </row>
    <row r="292" spans="1:9">
      <c r="A292" s="19"/>
      <c r="B292" s="19"/>
      <c r="C292" s="19"/>
      <c r="D292" s="19"/>
      <c r="E292" s="72"/>
      <c r="F292" s="19"/>
      <c r="G292" s="73"/>
      <c r="H292" s="73"/>
      <c r="I292" s="73"/>
    </row>
    <row r="293" spans="1:9">
      <c r="A293" s="19"/>
      <c r="B293" s="19"/>
      <c r="C293" s="19"/>
      <c r="D293" s="19"/>
      <c r="E293" s="72"/>
      <c r="F293" s="19"/>
      <c r="G293" s="73"/>
      <c r="H293" s="73"/>
      <c r="I293" s="73"/>
    </row>
    <row r="294" spans="1:9">
      <c r="A294" s="19"/>
      <c r="B294" s="19"/>
      <c r="C294" s="19"/>
      <c r="D294" s="19"/>
      <c r="E294" s="72"/>
      <c r="F294" s="19"/>
      <c r="G294" s="73"/>
      <c r="H294" s="73"/>
      <c r="I294" s="73"/>
    </row>
    <row r="295" spans="1:9">
      <c r="A295" s="19"/>
      <c r="B295" s="19"/>
      <c r="C295" s="19"/>
      <c r="D295" s="19"/>
      <c r="E295" s="72"/>
      <c r="F295" s="19"/>
      <c r="G295" s="73"/>
      <c r="H295" s="73"/>
      <c r="I295" s="73"/>
    </row>
    <row r="296" spans="1:9">
      <c r="A296" s="19"/>
      <c r="B296" s="19"/>
      <c r="C296" s="19"/>
      <c r="D296" s="19"/>
      <c r="E296" s="72"/>
      <c r="F296" s="19"/>
      <c r="G296" s="73"/>
      <c r="H296" s="73"/>
      <c r="I296" s="73"/>
    </row>
    <row r="297" spans="1:9">
      <c r="A297" s="19"/>
      <c r="B297" s="19"/>
      <c r="C297" s="19"/>
      <c r="D297" s="19"/>
      <c r="E297" s="72"/>
      <c r="F297" s="19"/>
      <c r="G297" s="73"/>
      <c r="H297" s="73"/>
      <c r="I297" s="73"/>
    </row>
    <row r="298" spans="1:9">
      <c r="A298" s="19"/>
      <c r="B298" s="19"/>
      <c r="C298" s="19"/>
      <c r="D298" s="19"/>
      <c r="E298" s="72"/>
      <c r="F298" s="19"/>
      <c r="G298" s="73"/>
      <c r="H298" s="73"/>
      <c r="I298" s="73"/>
    </row>
    <row r="299" spans="1:9">
      <c r="A299" s="19"/>
      <c r="B299" s="19"/>
      <c r="C299" s="19"/>
      <c r="D299" s="19"/>
      <c r="E299" s="72"/>
      <c r="F299" s="19"/>
      <c r="G299" s="73"/>
      <c r="H299" s="73"/>
      <c r="I299" s="73"/>
    </row>
    <row r="300" spans="1:9">
      <c r="A300" s="19"/>
      <c r="B300" s="19"/>
      <c r="C300" s="19"/>
      <c r="D300" s="19"/>
      <c r="E300" s="72"/>
      <c r="F300" s="19"/>
      <c r="G300" s="73"/>
      <c r="H300" s="73"/>
      <c r="I300" s="73"/>
    </row>
    <row r="301" spans="1:9">
      <c r="A301" s="19"/>
      <c r="B301" s="19"/>
      <c r="C301" s="19"/>
      <c r="D301" s="19"/>
      <c r="E301" s="72"/>
      <c r="F301" s="19"/>
      <c r="G301" s="73"/>
      <c r="H301" s="73"/>
      <c r="I301" s="73"/>
    </row>
    <row r="302" spans="1:9">
      <c r="A302" s="19"/>
      <c r="B302" s="19"/>
      <c r="C302" s="19"/>
      <c r="D302" s="19"/>
      <c r="E302" s="72"/>
      <c r="F302" s="19"/>
      <c r="G302" s="73"/>
      <c r="H302" s="73"/>
      <c r="I302" s="73"/>
    </row>
    <row r="303" spans="1:9">
      <c r="A303" s="19"/>
      <c r="B303" s="19"/>
      <c r="C303" s="19"/>
      <c r="D303" s="19"/>
      <c r="E303" s="72"/>
      <c r="F303" s="19"/>
      <c r="G303" s="19"/>
      <c r="H303" s="19"/>
      <c r="I303" s="19"/>
    </row>
    <row r="304" spans="1:9">
      <c r="A304" s="19"/>
      <c r="B304" s="19"/>
      <c r="C304" s="19"/>
      <c r="D304" s="19"/>
      <c r="E304" s="72"/>
      <c r="F304" s="19"/>
      <c r="G304" s="19"/>
      <c r="H304" s="19"/>
      <c r="I304" s="19"/>
    </row>
    <row r="305" spans="1:9">
      <c r="A305" s="167"/>
      <c r="B305" s="167"/>
      <c r="C305" s="167"/>
      <c r="D305" s="167"/>
      <c r="E305" s="168"/>
      <c r="F305" s="167"/>
      <c r="G305" s="167"/>
      <c r="H305" s="167"/>
      <c r="I305" s="167"/>
    </row>
    <row r="306" spans="1:9">
      <c r="A306" s="192"/>
      <c r="B306" s="192"/>
      <c r="C306" s="192"/>
      <c r="D306" s="192"/>
      <c r="E306" s="150"/>
      <c r="F306" s="169"/>
      <c r="G306" s="192"/>
      <c r="H306" s="192"/>
      <c r="I306" s="192"/>
    </row>
    <row r="307" spans="1:9" ht="38.85" customHeight="1">
      <c r="A307" s="192"/>
      <c r="B307" s="192"/>
      <c r="C307" s="192"/>
      <c r="D307" s="192"/>
      <c r="E307" s="150"/>
      <c r="F307" s="169"/>
      <c r="G307" s="192"/>
      <c r="H307" s="192"/>
      <c r="I307" s="192"/>
    </row>
    <row r="308" spans="1:9">
      <c r="A308" s="193"/>
      <c r="B308" s="194"/>
      <c r="C308" s="194"/>
      <c r="D308" s="194"/>
      <c r="E308" s="195"/>
      <c r="F308" s="194"/>
      <c r="G308" s="196"/>
      <c r="H308" s="196"/>
      <c r="I308" s="196"/>
    </row>
    <row r="309" spans="1:9">
      <c r="A309" s="81"/>
      <c r="B309" s="82"/>
      <c r="C309" s="82"/>
      <c r="D309" s="82"/>
      <c r="E309" s="150"/>
      <c r="F309" s="82"/>
      <c r="G309" s="169"/>
      <c r="H309" s="169"/>
      <c r="I309" s="169"/>
    </row>
    <row r="310" spans="1:9">
      <c r="A310" s="81"/>
      <c r="B310" s="82"/>
      <c r="C310" s="82"/>
      <c r="D310" s="82"/>
      <c r="E310" s="150"/>
      <c r="F310" s="82"/>
      <c r="G310" s="169"/>
      <c r="H310" s="169"/>
      <c r="I310" s="169"/>
    </row>
    <row r="311" spans="1:9">
      <c r="A311" s="81"/>
      <c r="B311" s="82"/>
      <c r="C311" s="82"/>
      <c r="D311" s="82"/>
      <c r="E311" s="150"/>
      <c r="F311" s="82"/>
      <c r="G311" s="169"/>
      <c r="H311" s="169"/>
      <c r="I311" s="169"/>
    </row>
    <row r="312" spans="1:9">
      <c r="A312" s="81"/>
      <c r="B312" s="82"/>
      <c r="C312" s="82"/>
      <c r="D312" s="82"/>
      <c r="E312" s="150"/>
      <c r="F312" s="82"/>
      <c r="G312" s="169"/>
      <c r="H312" s="169"/>
      <c r="I312" s="169"/>
    </row>
    <row r="313" spans="1:9">
      <c r="A313" s="81"/>
      <c r="B313" s="82"/>
      <c r="C313" s="82"/>
      <c r="D313" s="82"/>
      <c r="E313" s="150"/>
      <c r="F313" s="82"/>
      <c r="G313" s="169"/>
      <c r="H313" s="169"/>
      <c r="I313" s="169"/>
    </row>
    <row r="314" spans="1:9">
      <c r="A314" s="87"/>
      <c r="B314" s="87"/>
      <c r="C314" s="87"/>
      <c r="D314" s="87"/>
      <c r="E314" s="84"/>
      <c r="F314" s="87"/>
      <c r="G314" s="131"/>
      <c r="H314" s="131"/>
      <c r="I314" s="131"/>
    </row>
    <row r="315" spans="1:9">
      <c r="A315" s="19"/>
      <c r="B315" s="19"/>
      <c r="C315" s="19"/>
      <c r="D315" s="19"/>
      <c r="E315" s="72"/>
      <c r="F315" s="19"/>
      <c r="G315" s="73"/>
      <c r="H315" s="73"/>
      <c r="I315" s="73"/>
    </row>
    <row r="316" spans="1:9">
      <c r="A316" s="19"/>
      <c r="B316" s="19"/>
      <c r="C316" s="19"/>
      <c r="D316" s="19"/>
      <c r="E316" s="72"/>
      <c r="F316" s="19"/>
      <c r="G316" s="73"/>
      <c r="H316" s="73"/>
      <c r="I316" s="73"/>
    </row>
    <row r="317" spans="1:9">
      <c r="A317" s="19"/>
      <c r="B317" s="19"/>
      <c r="C317" s="19"/>
      <c r="D317" s="19"/>
      <c r="E317" s="72"/>
      <c r="F317" s="19"/>
      <c r="G317" s="73"/>
      <c r="H317" s="73"/>
      <c r="I317" s="73"/>
    </row>
    <row r="318" spans="1:9">
      <c r="A318" s="19"/>
      <c r="B318" s="19"/>
      <c r="C318" s="19"/>
      <c r="D318" s="19"/>
      <c r="E318" s="72"/>
      <c r="F318" s="197"/>
      <c r="G318" s="73"/>
      <c r="H318" s="73"/>
      <c r="I318" s="73"/>
    </row>
    <row r="319" spans="1:9">
      <c r="A319" s="19"/>
      <c r="B319" s="19"/>
      <c r="C319" s="19"/>
      <c r="D319" s="19"/>
      <c r="E319" s="72"/>
      <c r="F319" s="19"/>
      <c r="G319" s="73"/>
      <c r="H319" s="73"/>
      <c r="I319" s="73"/>
    </row>
    <row r="320" spans="1:9">
      <c r="A320" s="19"/>
      <c r="B320" s="19"/>
      <c r="C320" s="19"/>
      <c r="D320" s="19"/>
      <c r="E320" s="72"/>
      <c r="F320" s="19"/>
      <c r="G320" s="19"/>
      <c r="H320" s="19"/>
      <c r="I320" s="19"/>
    </row>
    <row r="321" spans="1:9">
      <c r="A321" s="19"/>
      <c r="B321" s="19"/>
      <c r="C321" s="19"/>
      <c r="D321" s="19"/>
      <c r="E321" s="72"/>
      <c r="F321" s="19"/>
      <c r="G321" s="19"/>
      <c r="H321" s="19"/>
      <c r="I321" s="19"/>
    </row>
    <row r="322" spans="1:9">
      <c r="A322" s="19"/>
      <c r="B322" s="19"/>
      <c r="C322" s="19"/>
      <c r="D322" s="19"/>
      <c r="E322" s="72"/>
      <c r="F322" s="19"/>
      <c r="G322" s="19"/>
      <c r="H322" s="19"/>
      <c r="I322" s="19"/>
    </row>
    <row r="323" spans="1:9">
      <c r="A323" s="19"/>
      <c r="B323" s="19"/>
      <c r="C323" s="19"/>
      <c r="D323" s="19"/>
      <c r="E323" s="72"/>
      <c r="F323" s="19"/>
      <c r="G323" s="19"/>
      <c r="H323" s="19"/>
      <c r="I323" s="19"/>
    </row>
    <row r="324" spans="1:9">
      <c r="A324" s="19"/>
      <c r="B324" s="19"/>
      <c r="C324" s="19"/>
      <c r="D324" s="19"/>
      <c r="E324" s="72"/>
      <c r="F324" s="19"/>
      <c r="G324" s="19"/>
      <c r="H324" s="19"/>
      <c r="I324" s="19"/>
    </row>
    <row r="325" spans="1:9">
      <c r="A325" s="19"/>
      <c r="B325" s="19"/>
      <c r="C325" s="19"/>
      <c r="D325" s="19"/>
      <c r="E325" s="72"/>
      <c r="F325" s="19"/>
      <c r="G325" s="19"/>
      <c r="H325" s="19"/>
      <c r="I325" s="19"/>
    </row>
    <row r="326" spans="1:9">
      <c r="A326" s="19"/>
      <c r="B326" s="19"/>
      <c r="C326" s="19"/>
      <c r="D326" s="19"/>
      <c r="E326" s="72"/>
      <c r="F326" s="19"/>
      <c r="G326" s="19"/>
      <c r="H326" s="19"/>
      <c r="I326" s="19"/>
    </row>
    <row r="327" spans="1:9">
      <c r="A327" s="19"/>
      <c r="B327" s="19"/>
      <c r="C327" s="19"/>
      <c r="D327" s="19"/>
      <c r="E327" s="72"/>
      <c r="F327" s="19"/>
      <c r="G327" s="19"/>
      <c r="H327" s="19"/>
      <c r="I327" s="19"/>
    </row>
    <row r="328" spans="1:9">
      <c r="A328" s="19"/>
      <c r="B328" s="19"/>
      <c r="C328" s="19"/>
      <c r="D328" s="19"/>
      <c r="E328" s="72"/>
      <c r="F328" s="19"/>
      <c r="G328" s="19"/>
      <c r="H328" s="19"/>
      <c r="I328" s="19"/>
    </row>
    <row r="329" spans="1:9">
      <c r="A329" s="19"/>
      <c r="B329" s="19"/>
      <c r="C329" s="19"/>
      <c r="D329" s="19"/>
      <c r="E329" s="72"/>
      <c r="F329" s="19"/>
      <c r="G329" s="19"/>
      <c r="H329" s="19"/>
      <c r="I329" s="19"/>
    </row>
    <row r="330" spans="1:9">
      <c r="A330" s="19"/>
      <c r="B330" s="19"/>
      <c r="C330" s="19"/>
      <c r="D330" s="19"/>
      <c r="E330" s="72"/>
      <c r="F330" s="19"/>
      <c r="G330" s="19"/>
      <c r="H330" s="19"/>
      <c r="I330" s="19"/>
    </row>
    <row r="331" spans="1:9">
      <c r="A331" s="19"/>
      <c r="B331" s="19"/>
      <c r="C331" s="19"/>
      <c r="D331" s="19"/>
      <c r="E331" s="72"/>
      <c r="F331" s="19"/>
      <c r="G331" s="73"/>
      <c r="H331" s="73"/>
      <c r="I331" s="73"/>
    </row>
    <row r="332" spans="1:9">
      <c r="A332" s="19"/>
      <c r="B332" s="19"/>
      <c r="C332" s="19"/>
      <c r="D332" s="19"/>
      <c r="E332" s="72"/>
      <c r="F332" s="19"/>
      <c r="G332" s="19"/>
      <c r="H332" s="19"/>
      <c r="I332" s="19"/>
    </row>
    <row r="333" spans="1:9">
      <c r="A333" s="19"/>
      <c r="B333" s="19"/>
      <c r="C333" s="19"/>
      <c r="D333" s="19"/>
      <c r="E333" s="72"/>
      <c r="F333" s="19"/>
      <c r="G333" s="19"/>
      <c r="H333" s="19"/>
      <c r="I333" s="19"/>
    </row>
    <row r="334" spans="1:9">
      <c r="A334" s="19"/>
      <c r="B334" s="19"/>
      <c r="C334" s="19"/>
      <c r="D334" s="19"/>
      <c r="E334" s="72"/>
      <c r="F334" s="19"/>
      <c r="G334" s="19"/>
      <c r="H334" s="19"/>
      <c r="I334" s="19"/>
    </row>
    <row r="335" spans="1:9">
      <c r="A335" s="19"/>
      <c r="B335" s="19"/>
      <c r="C335" s="19"/>
      <c r="D335" s="19"/>
      <c r="E335" s="72"/>
      <c r="F335" s="19"/>
      <c r="G335" s="19"/>
      <c r="H335" s="19"/>
      <c r="I335" s="19"/>
    </row>
    <row r="336" spans="1:9">
      <c r="A336" s="19"/>
      <c r="B336" s="19"/>
      <c r="C336" s="19"/>
      <c r="D336" s="19"/>
      <c r="E336" s="72"/>
      <c r="F336" s="19"/>
      <c r="G336" s="73"/>
      <c r="H336" s="73"/>
      <c r="I336" s="73"/>
    </row>
    <row r="337" spans="1:9">
      <c r="A337" s="19"/>
      <c r="B337" s="19"/>
      <c r="C337" s="19"/>
      <c r="D337" s="19"/>
      <c r="E337" s="72"/>
      <c r="F337" s="19"/>
      <c r="G337" s="73"/>
      <c r="H337" s="73"/>
      <c r="I337" s="73"/>
    </row>
    <row r="338" spans="1:9">
      <c r="A338" s="19"/>
      <c r="B338" s="19"/>
      <c r="C338" s="19"/>
      <c r="D338" s="19"/>
      <c r="E338" s="72"/>
      <c r="F338" s="19"/>
      <c r="G338" s="73"/>
      <c r="H338" s="188"/>
      <c r="I338" s="184"/>
    </row>
    <row r="339" spans="1:9">
      <c r="A339" s="19"/>
      <c r="B339" s="19"/>
      <c r="C339" s="19"/>
      <c r="D339" s="19"/>
      <c r="E339" s="72"/>
      <c r="F339" s="19"/>
      <c r="G339" s="19"/>
      <c r="H339" s="19"/>
      <c r="I339" s="19"/>
    </row>
    <row r="340" spans="1:9">
      <c r="A340" s="19"/>
      <c r="B340" s="19"/>
      <c r="C340" s="19"/>
      <c r="D340" s="19"/>
      <c r="E340" s="72"/>
      <c r="F340" s="19"/>
      <c r="G340" s="73"/>
      <c r="H340" s="73"/>
      <c r="I340" s="73"/>
    </row>
    <row r="341" spans="1:9">
      <c r="A341" s="19"/>
      <c r="B341" s="19"/>
      <c r="C341" s="19"/>
      <c r="D341" s="19"/>
      <c r="E341" s="72"/>
      <c r="F341" s="19"/>
      <c r="G341" s="73"/>
      <c r="H341" s="73"/>
      <c r="I341" s="73"/>
    </row>
    <row r="342" spans="1:9">
      <c r="A342" s="19"/>
      <c r="B342" s="19"/>
      <c r="C342" s="19"/>
      <c r="D342" s="19"/>
      <c r="E342" s="72"/>
      <c r="F342" s="19"/>
      <c r="G342" s="73"/>
      <c r="H342" s="73"/>
      <c r="I342" s="73"/>
    </row>
    <row r="343" spans="1:9">
      <c r="A343" s="19"/>
      <c r="B343" s="19"/>
      <c r="C343" s="19"/>
      <c r="D343" s="19"/>
      <c r="E343" s="72"/>
      <c r="F343" s="19"/>
      <c r="G343" s="73"/>
      <c r="H343" s="73"/>
      <c r="I343" s="73"/>
    </row>
    <row r="344" spans="1:9">
      <c r="A344" s="19"/>
      <c r="B344" s="19"/>
      <c r="C344" s="19"/>
      <c r="D344" s="19"/>
      <c r="E344" s="72"/>
      <c r="F344" s="19"/>
      <c r="G344" s="19"/>
      <c r="H344" s="19"/>
      <c r="I344" s="19"/>
    </row>
    <row r="345" spans="1:9">
      <c r="A345" s="19"/>
      <c r="B345" s="19"/>
      <c r="C345" s="19"/>
      <c r="D345" s="19"/>
      <c r="E345" s="72"/>
      <c r="F345" s="19"/>
      <c r="G345" s="19"/>
      <c r="H345" s="19"/>
      <c r="I345" s="19"/>
    </row>
    <row r="346" spans="1:9">
      <c r="A346" s="19"/>
      <c r="B346" s="19"/>
      <c r="C346" s="19"/>
      <c r="D346" s="19"/>
      <c r="E346" s="72"/>
      <c r="F346" s="19"/>
      <c r="G346" s="198"/>
      <c r="H346" s="198"/>
      <c r="I346" s="198"/>
    </row>
    <row r="347" spans="1:9">
      <c r="A347" s="19"/>
      <c r="B347" s="19"/>
      <c r="C347" s="19"/>
      <c r="D347" s="19"/>
      <c r="E347" s="72"/>
      <c r="F347" s="19"/>
      <c r="G347" s="199"/>
      <c r="H347" s="199"/>
      <c r="I347" s="199"/>
    </row>
    <row r="348" spans="1:9">
      <c r="A348" s="19"/>
      <c r="B348" s="19"/>
      <c r="C348" s="19"/>
      <c r="D348" s="19"/>
      <c r="E348" s="72"/>
      <c r="F348" s="19"/>
      <c r="G348" s="19"/>
      <c r="H348" s="19"/>
      <c r="I348" s="19"/>
    </row>
    <row r="349" spans="1:9">
      <c r="A349" s="19"/>
      <c r="B349" s="19"/>
      <c r="C349" s="19"/>
      <c r="D349" s="19"/>
      <c r="E349" s="72"/>
      <c r="F349" s="19"/>
      <c r="G349" s="19"/>
      <c r="H349" s="19"/>
      <c r="I349" s="19"/>
    </row>
    <row r="350" spans="1:9">
      <c r="A350" s="19"/>
      <c r="B350" s="19"/>
      <c r="C350" s="19"/>
      <c r="D350" s="19"/>
      <c r="E350" s="72"/>
      <c r="F350" s="19"/>
      <c r="G350" s="19"/>
      <c r="H350" s="19"/>
      <c r="I350" s="19"/>
    </row>
    <row r="351" spans="1:9">
      <c r="A351" s="19"/>
      <c r="B351" s="19"/>
      <c r="C351" s="19"/>
      <c r="D351" s="19"/>
      <c r="E351" s="72"/>
      <c r="F351" s="19"/>
      <c r="G351" s="19"/>
      <c r="H351" s="19"/>
      <c r="I351" s="19"/>
    </row>
    <row r="352" spans="1:9">
      <c r="A352" s="19"/>
      <c r="B352" s="19"/>
      <c r="C352" s="19"/>
      <c r="D352" s="19"/>
      <c r="E352" s="72"/>
      <c r="F352" s="19"/>
      <c r="G352" s="19"/>
      <c r="H352" s="19"/>
      <c r="I352" s="19"/>
    </row>
    <row r="353" spans="1:9">
      <c r="A353" s="19"/>
      <c r="B353" s="19"/>
      <c r="C353" s="19"/>
      <c r="D353" s="19"/>
      <c r="E353" s="72"/>
      <c r="F353" s="73"/>
      <c r="G353" s="19"/>
      <c r="H353" s="138"/>
      <c r="I353" s="184"/>
    </row>
    <row r="354" spans="1:9">
      <c r="A354" s="19"/>
      <c r="B354" s="19"/>
      <c r="C354" s="19"/>
      <c r="D354" s="19"/>
      <c r="E354" s="72"/>
      <c r="F354" s="19"/>
      <c r="G354" s="19"/>
      <c r="H354" s="19"/>
      <c r="I354" s="19"/>
    </row>
    <row r="355" spans="1:9">
      <c r="A355" s="19"/>
      <c r="B355" s="19"/>
      <c r="C355" s="19"/>
      <c r="D355" s="19"/>
      <c r="E355" s="72"/>
      <c r="F355" s="73"/>
      <c r="G355" s="19"/>
      <c r="H355" s="19"/>
      <c r="I355" s="19"/>
    </row>
    <row r="356" spans="1:9">
      <c r="A356" s="19"/>
      <c r="B356" s="19"/>
      <c r="C356" s="19"/>
      <c r="D356" s="19"/>
      <c r="E356" s="72"/>
      <c r="F356" s="19"/>
      <c r="G356" s="19"/>
      <c r="H356" s="19"/>
      <c r="I356" s="19"/>
    </row>
    <row r="357" spans="1:9">
      <c r="A357" s="19"/>
      <c r="B357" s="19"/>
      <c r="C357" s="19"/>
      <c r="D357" s="19"/>
      <c r="E357" s="72"/>
      <c r="F357" s="73"/>
      <c r="G357" s="19"/>
      <c r="H357" s="19"/>
      <c r="I357" s="19"/>
    </row>
    <row r="358" spans="1:9">
      <c r="A358" s="645"/>
      <c r="B358" s="645"/>
      <c r="C358" s="645"/>
      <c r="D358" s="645"/>
      <c r="E358" s="72"/>
      <c r="F358" s="73"/>
      <c r="G358" s="19"/>
      <c r="H358" s="19"/>
      <c r="I358" s="19"/>
    </row>
    <row r="359" spans="1:9">
      <c r="A359" s="645"/>
      <c r="B359" s="645"/>
      <c r="C359" s="645"/>
      <c r="D359" s="645"/>
      <c r="E359" s="72"/>
      <c r="F359" s="73"/>
      <c r="G359" s="19"/>
      <c r="H359" s="19"/>
      <c r="I359" s="19"/>
    </row>
    <row r="360" spans="1:9">
      <c r="A360" s="19"/>
      <c r="B360" s="19"/>
      <c r="C360" s="19"/>
      <c r="D360" s="19"/>
      <c r="E360" s="72"/>
      <c r="F360" s="19"/>
      <c r="G360" s="19"/>
      <c r="H360" s="19"/>
      <c r="I360" s="19"/>
    </row>
    <row r="361" spans="1:9">
      <c r="A361" s="19"/>
      <c r="B361" s="19"/>
      <c r="C361" s="19"/>
      <c r="D361" s="19"/>
      <c r="E361" s="19"/>
      <c r="F361" s="19"/>
      <c r="G361" s="19"/>
      <c r="H361" s="19"/>
      <c r="I361" s="19"/>
    </row>
    <row r="362" spans="1:9">
      <c r="A362" s="19"/>
      <c r="B362" s="19"/>
      <c r="C362" s="19"/>
      <c r="D362" s="19"/>
      <c r="E362" s="19"/>
      <c r="F362" s="19"/>
      <c r="G362" s="19"/>
      <c r="H362" s="19"/>
      <c r="I362" s="19"/>
    </row>
    <row r="363" spans="1:9">
      <c r="A363" s="19"/>
      <c r="B363" s="19"/>
      <c r="C363" s="19"/>
      <c r="D363" s="19"/>
      <c r="E363" s="19"/>
      <c r="F363" s="19"/>
      <c r="G363" s="19"/>
      <c r="H363" s="19"/>
      <c r="I363" s="19"/>
    </row>
    <row r="364" spans="1:9">
      <c r="A364" s="19"/>
      <c r="B364" s="19"/>
      <c r="C364" s="19"/>
      <c r="D364" s="19"/>
      <c r="E364" s="19"/>
      <c r="F364" s="19"/>
      <c r="G364" s="19"/>
      <c r="H364" s="19"/>
      <c r="I364" s="19"/>
    </row>
    <row r="365" spans="1:9">
      <c r="A365" s="19"/>
      <c r="B365" s="19"/>
      <c r="C365" s="19"/>
      <c r="D365" s="19"/>
      <c r="E365" s="19"/>
      <c r="F365" s="19"/>
      <c r="G365" s="19"/>
      <c r="H365" s="19"/>
      <c r="I365" s="19"/>
    </row>
    <row r="366" spans="1:9">
      <c r="A366" s="19"/>
      <c r="B366" s="19"/>
      <c r="C366" s="19"/>
      <c r="D366" s="19"/>
      <c r="E366" s="19"/>
      <c r="F366" s="19"/>
      <c r="G366" s="19"/>
      <c r="H366" s="19"/>
      <c r="I366" s="19"/>
    </row>
    <row r="367" spans="1:9">
      <c r="A367" s="19"/>
      <c r="B367" s="19"/>
      <c r="C367" s="19"/>
      <c r="D367" s="19"/>
      <c r="E367" s="19"/>
      <c r="F367" s="19"/>
      <c r="G367" s="19"/>
      <c r="H367" s="19"/>
      <c r="I367" s="19"/>
    </row>
    <row r="368" spans="1:9">
      <c r="A368" s="19"/>
      <c r="B368" s="19"/>
      <c r="C368" s="19"/>
      <c r="D368" s="19"/>
      <c r="E368" s="19"/>
      <c r="F368" s="19"/>
      <c r="G368" s="19"/>
      <c r="H368" s="19"/>
      <c r="I368" s="19"/>
    </row>
    <row r="369" spans="1:9">
      <c r="A369" s="19"/>
      <c r="B369" s="19"/>
      <c r="C369" s="19"/>
      <c r="D369" s="19"/>
      <c r="E369" s="19"/>
      <c r="F369" s="19"/>
      <c r="G369" s="198"/>
      <c r="H369" s="198"/>
      <c r="I369" s="198"/>
    </row>
    <row r="370" spans="1:9">
      <c r="A370" s="19"/>
      <c r="B370" s="19"/>
      <c r="C370" s="19"/>
      <c r="D370" s="19"/>
      <c r="E370" s="19"/>
      <c r="F370" s="19"/>
      <c r="G370" s="199"/>
      <c r="H370" s="199"/>
      <c r="I370" s="199"/>
    </row>
    <row r="371" spans="1:9">
      <c r="A371" s="19"/>
      <c r="B371" s="19"/>
      <c r="C371" s="19"/>
      <c r="D371" s="19"/>
      <c r="E371" s="19"/>
      <c r="F371" s="19"/>
      <c r="G371" s="19"/>
      <c r="H371" s="19"/>
      <c r="I371" s="19"/>
    </row>
    <row r="372" spans="1:9">
      <c r="A372" s="19"/>
      <c r="B372" s="19"/>
      <c r="C372" s="19"/>
      <c r="D372" s="19"/>
      <c r="E372" s="19"/>
      <c r="F372" s="19"/>
      <c r="G372" s="19"/>
      <c r="H372" s="19"/>
      <c r="I372" s="19"/>
    </row>
    <row r="373" spans="1:9">
      <c r="A373" s="19"/>
      <c r="B373" s="19"/>
      <c r="C373" s="19"/>
      <c r="D373" s="19"/>
      <c r="E373" s="19"/>
      <c r="F373" s="19"/>
      <c r="G373" s="19"/>
      <c r="H373" s="19"/>
      <c r="I373" s="19"/>
    </row>
    <row r="374" spans="1:9">
      <c r="A374" s="19"/>
      <c r="B374" s="19"/>
      <c r="C374" s="19"/>
      <c r="D374" s="19"/>
      <c r="E374" s="19"/>
      <c r="F374" s="19"/>
      <c r="G374" s="73"/>
      <c r="H374" s="73"/>
      <c r="I374" s="73"/>
    </row>
    <row r="375" spans="1:9">
      <c r="A375" s="19"/>
      <c r="B375" s="19"/>
      <c r="C375" s="19"/>
      <c r="D375" s="19"/>
      <c r="E375" s="19"/>
      <c r="F375" s="19"/>
      <c r="G375" s="19"/>
      <c r="H375" s="19"/>
      <c r="I375" s="19"/>
    </row>
    <row r="376" spans="1:9">
      <c r="A376" s="19"/>
      <c r="B376" s="19"/>
      <c r="C376" s="19"/>
      <c r="D376" s="19"/>
      <c r="E376" s="19"/>
      <c r="F376" s="19"/>
      <c r="G376" s="19"/>
      <c r="H376" s="19"/>
      <c r="I376" s="19"/>
    </row>
    <row r="377" spans="1:9">
      <c r="A377" s="645"/>
      <c r="B377" s="645"/>
      <c r="C377" s="645"/>
      <c r="D377" s="645"/>
      <c r="E377" s="19"/>
      <c r="F377" s="19"/>
      <c r="G377" s="73"/>
      <c r="H377" s="73"/>
      <c r="I377" s="73"/>
    </row>
    <row r="378" spans="1:9">
      <c r="A378" s="645"/>
      <c r="B378" s="645"/>
      <c r="C378" s="645"/>
      <c r="D378" s="645"/>
      <c r="E378" s="19"/>
      <c r="F378" s="19"/>
      <c r="G378" s="19"/>
      <c r="H378" s="19"/>
      <c r="I378" s="19"/>
    </row>
    <row r="379" spans="1:9">
      <c r="A379" s="645"/>
      <c r="B379" s="645"/>
      <c r="C379" s="645"/>
      <c r="D379" s="645"/>
      <c r="E379" s="19"/>
      <c r="F379" s="19"/>
      <c r="G379" s="19"/>
      <c r="H379" s="19"/>
      <c r="I379" s="19"/>
    </row>
    <row r="380" spans="1:9">
      <c r="A380" s="19"/>
      <c r="B380" s="19"/>
      <c r="C380" s="19"/>
      <c r="D380" s="19"/>
      <c r="E380" s="19"/>
      <c r="F380" s="19"/>
      <c r="G380" s="73"/>
      <c r="H380" s="73"/>
      <c r="I380" s="73"/>
    </row>
    <row r="381" spans="1:9">
      <c r="A381" s="19"/>
      <c r="B381" s="19"/>
      <c r="C381" s="19"/>
      <c r="D381" s="19"/>
      <c r="E381" s="19"/>
      <c r="F381" s="19"/>
      <c r="G381" s="73"/>
      <c r="H381" s="73"/>
      <c r="I381" s="73"/>
    </row>
    <row r="382" spans="1:9">
      <c r="A382" s="19"/>
      <c r="B382" s="19"/>
      <c r="C382" s="19"/>
      <c r="D382" s="19"/>
      <c r="E382" s="19"/>
      <c r="F382" s="19"/>
      <c r="G382" s="19"/>
      <c r="H382" s="19"/>
      <c r="I382" s="19"/>
    </row>
    <row r="383" spans="1:9">
      <c r="A383" s="19"/>
      <c r="B383" s="19"/>
      <c r="C383" s="19"/>
      <c r="D383" s="19"/>
      <c r="E383" s="19"/>
      <c r="F383" s="19"/>
      <c r="G383" s="19"/>
      <c r="H383" s="19"/>
      <c r="I383" s="19"/>
    </row>
    <row r="384" spans="1:9">
      <c r="A384" s="19"/>
      <c r="B384" s="19"/>
      <c r="C384" s="19"/>
      <c r="D384" s="19"/>
      <c r="E384" s="19"/>
      <c r="F384" s="19"/>
      <c r="G384" s="19"/>
      <c r="H384" s="19"/>
      <c r="I384" s="19"/>
    </row>
    <row r="385" spans="1:9">
      <c r="A385" s="19"/>
      <c r="B385" s="19"/>
      <c r="C385" s="19"/>
      <c r="D385" s="19"/>
      <c r="E385" s="19"/>
      <c r="F385" s="73"/>
      <c r="G385" s="19"/>
      <c r="H385" s="19"/>
      <c r="I385" s="19"/>
    </row>
    <row r="386" spans="1:9">
      <c r="A386" s="19"/>
      <c r="B386" s="19"/>
      <c r="C386" s="19"/>
      <c r="D386" s="19"/>
      <c r="E386" s="19"/>
      <c r="F386" s="73"/>
      <c r="G386" s="19"/>
      <c r="H386" s="19"/>
      <c r="I386" s="19"/>
    </row>
    <row r="387" spans="1:9">
      <c r="A387" s="19"/>
      <c r="B387" s="19"/>
      <c r="C387" s="19"/>
      <c r="D387" s="19"/>
      <c r="E387" s="19"/>
      <c r="F387" s="19"/>
      <c r="G387" s="19"/>
      <c r="H387" s="19"/>
      <c r="I387" s="19"/>
    </row>
    <row r="388" spans="1:9">
      <c r="A388" s="19"/>
      <c r="B388" s="19"/>
      <c r="C388" s="19"/>
      <c r="D388" s="19"/>
      <c r="E388" s="19"/>
      <c r="F388" s="19"/>
      <c r="G388" s="19"/>
      <c r="H388" s="19"/>
      <c r="I388" s="19"/>
    </row>
    <row r="389" spans="1:9">
      <c r="A389" s="19"/>
      <c r="B389" s="19"/>
      <c r="C389" s="19"/>
      <c r="D389" s="19"/>
      <c r="E389" s="19"/>
      <c r="F389" s="19"/>
      <c r="G389" s="19"/>
      <c r="H389" s="19"/>
      <c r="I389" s="19"/>
    </row>
    <row r="390" spans="1:9">
      <c r="A390" s="19"/>
      <c r="B390" s="19"/>
      <c r="C390" s="19"/>
      <c r="D390" s="19"/>
      <c r="E390" s="19"/>
      <c r="F390" s="19"/>
      <c r="G390" s="19"/>
      <c r="H390" s="19"/>
      <c r="I390" s="19"/>
    </row>
    <row r="391" spans="1:9">
      <c r="A391" s="19"/>
      <c r="B391" s="19"/>
      <c r="C391" s="19"/>
      <c r="D391" s="19"/>
      <c r="E391" s="19"/>
      <c r="F391" s="19"/>
      <c r="G391" s="19"/>
      <c r="H391" s="19"/>
      <c r="I391" s="19"/>
    </row>
    <row r="392" spans="1:9">
      <c r="A392" s="19"/>
      <c r="B392" s="19"/>
      <c r="C392" s="19"/>
      <c r="D392" s="19"/>
      <c r="E392" s="19"/>
      <c r="F392" s="19"/>
      <c r="G392" s="19"/>
      <c r="H392" s="19"/>
      <c r="I392" s="19"/>
    </row>
    <row r="393" spans="1:9">
      <c r="A393" s="19"/>
      <c r="B393" s="19"/>
      <c r="C393" s="19"/>
      <c r="D393" s="19"/>
      <c r="E393" s="19"/>
      <c r="F393" s="19"/>
      <c r="G393" s="19"/>
      <c r="H393" s="19"/>
      <c r="I393" s="19"/>
    </row>
    <row r="394" spans="1:9">
      <c r="A394" s="19"/>
      <c r="B394" s="19"/>
      <c r="C394" s="19"/>
      <c r="D394" s="19"/>
      <c r="E394" s="19"/>
      <c r="F394" s="19"/>
      <c r="G394" s="73"/>
      <c r="H394" s="73"/>
      <c r="I394" s="73"/>
    </row>
    <row r="395" spans="1:9">
      <c r="A395" s="19"/>
      <c r="B395" s="19"/>
      <c r="C395" s="19"/>
      <c r="D395" s="19"/>
      <c r="E395" s="19"/>
      <c r="F395" s="19"/>
      <c r="G395" s="73"/>
      <c r="H395" s="73"/>
      <c r="I395" s="73"/>
    </row>
    <row r="396" spans="1:9">
      <c r="A396" s="19"/>
      <c r="B396" s="19"/>
      <c r="C396" s="19"/>
      <c r="D396" s="19"/>
      <c r="E396" s="19"/>
      <c r="F396" s="19"/>
      <c r="G396" s="73"/>
      <c r="H396" s="73"/>
      <c r="I396" s="73"/>
    </row>
    <row r="397" spans="1:9">
      <c r="A397" s="19"/>
      <c r="B397" s="19"/>
      <c r="C397" s="19"/>
      <c r="D397" s="19"/>
      <c r="E397" s="19"/>
      <c r="F397" s="19"/>
      <c r="G397" s="73"/>
      <c r="H397" s="73"/>
      <c r="I397" s="73"/>
    </row>
    <row r="398" spans="1:9">
      <c r="A398" s="19"/>
      <c r="B398" s="19"/>
      <c r="C398" s="19"/>
      <c r="D398" s="19"/>
      <c r="E398" s="19"/>
      <c r="F398" s="19"/>
      <c r="G398" s="73"/>
      <c r="H398" s="73"/>
      <c r="I398" s="73"/>
    </row>
    <row r="399" spans="1:9">
      <c r="A399" s="19"/>
      <c r="B399" s="19"/>
      <c r="C399" s="19"/>
      <c r="D399" s="19"/>
      <c r="E399" s="19"/>
      <c r="F399" s="19"/>
      <c r="G399" s="73"/>
      <c r="H399" s="73"/>
      <c r="I399" s="73"/>
    </row>
    <row r="400" spans="1:9">
      <c r="A400" s="19"/>
      <c r="B400" s="19"/>
      <c r="C400" s="19"/>
      <c r="D400" s="19"/>
      <c r="E400" s="19"/>
      <c r="F400" s="19"/>
      <c r="G400" s="73"/>
      <c r="H400" s="73"/>
      <c r="I400" s="73"/>
    </row>
    <row r="401" spans="1:9">
      <c r="A401" s="19"/>
      <c r="B401" s="19"/>
      <c r="C401" s="19"/>
      <c r="D401" s="19"/>
      <c r="E401" s="19"/>
      <c r="F401" s="19"/>
      <c r="G401" s="73"/>
      <c r="H401" s="73"/>
      <c r="I401" s="73"/>
    </row>
    <row r="402" spans="1:9">
      <c r="A402" s="200"/>
      <c r="B402" s="201"/>
      <c r="C402" s="200"/>
      <c r="D402" s="200"/>
      <c r="E402" s="202"/>
      <c r="F402" s="200"/>
      <c r="G402" s="203"/>
      <c r="H402" s="203"/>
      <c r="I402" s="204"/>
    </row>
    <row r="403" spans="1:9">
      <c r="A403" s="81"/>
      <c r="B403" s="82"/>
      <c r="C403" s="82"/>
      <c r="D403" s="82"/>
      <c r="E403" s="150"/>
      <c r="F403" s="81"/>
      <c r="G403" s="205"/>
      <c r="H403" s="205"/>
      <c r="I403" s="169"/>
    </row>
    <row r="404" spans="1:9">
      <c r="A404" s="81"/>
      <c r="B404" s="82"/>
      <c r="C404" s="82"/>
      <c r="D404" s="82"/>
      <c r="E404" s="150"/>
      <c r="F404" s="81"/>
      <c r="G404" s="205"/>
      <c r="H404" s="205"/>
      <c r="I404" s="169"/>
    </row>
    <row r="405" spans="1:9">
      <c r="A405" s="74"/>
      <c r="B405" s="181"/>
      <c r="C405" s="74"/>
      <c r="D405" s="76"/>
      <c r="E405" s="19"/>
      <c r="F405" s="197"/>
      <c r="G405" s="135"/>
      <c r="H405" s="135"/>
      <c r="I405" s="206"/>
    </row>
    <row r="406" spans="1:9">
      <c r="A406" s="74"/>
      <c r="B406" s="181"/>
      <c r="C406" s="74"/>
      <c r="D406" s="76"/>
      <c r="E406" s="19"/>
      <c r="F406" s="197"/>
      <c r="G406" s="135"/>
      <c r="H406" s="135"/>
      <c r="I406" s="206"/>
    </row>
    <row r="407" spans="1:9">
      <c r="A407" s="151"/>
      <c r="B407" s="151"/>
      <c r="C407" s="151"/>
      <c r="D407" s="151"/>
      <c r="E407" s="152"/>
      <c r="F407" s="151"/>
      <c r="G407" s="207"/>
      <c r="H407" s="207"/>
      <c r="I407" s="153"/>
    </row>
    <row r="408" spans="1:9">
      <c r="A408" s="19"/>
      <c r="B408" s="19"/>
      <c r="C408" s="19"/>
      <c r="D408" s="19"/>
      <c r="E408" s="19"/>
      <c r="F408" s="19"/>
      <c r="G408" s="73"/>
      <c r="H408" s="73"/>
      <c r="I408" s="73"/>
    </row>
    <row r="409" spans="1:9">
      <c r="A409" s="19"/>
      <c r="B409" s="19"/>
      <c r="C409" s="19"/>
      <c r="D409" s="19"/>
      <c r="E409" s="19"/>
      <c r="F409" s="19"/>
      <c r="G409" s="73"/>
      <c r="H409" s="188"/>
      <c r="I409" s="208"/>
    </row>
    <row r="410" spans="1:9">
      <c r="A410" s="209"/>
      <c r="B410" s="209"/>
      <c r="C410" s="209"/>
      <c r="D410" s="210"/>
      <c r="E410" s="19"/>
      <c r="F410" s="211"/>
      <c r="G410" s="212"/>
      <c r="H410" s="188"/>
      <c r="I410" s="213"/>
    </row>
    <row r="411" spans="1:9">
      <c r="A411" s="74"/>
      <c r="B411" s="74"/>
      <c r="C411" s="74"/>
      <c r="D411" s="76"/>
      <c r="E411" s="19"/>
      <c r="F411" s="197"/>
      <c r="G411" s="73"/>
      <c r="H411" s="73"/>
      <c r="I411" s="206"/>
    </row>
    <row r="412" spans="1:9">
      <c r="A412" s="74"/>
      <c r="B412" s="74"/>
      <c r="C412" s="74"/>
      <c r="D412" s="76"/>
      <c r="E412" s="19"/>
      <c r="F412" s="197"/>
      <c r="G412" s="73"/>
      <c r="H412" s="73"/>
      <c r="I412" s="206"/>
    </row>
    <row r="413" spans="1:9">
      <c r="A413" s="19"/>
      <c r="B413" s="19"/>
      <c r="C413" s="19"/>
      <c r="D413" s="19"/>
      <c r="E413" s="19"/>
      <c r="F413" s="19"/>
      <c r="G413" s="73"/>
      <c r="H413" s="73"/>
      <c r="I413" s="73"/>
    </row>
    <row r="414" spans="1:9">
      <c r="A414" s="19"/>
      <c r="B414" s="19"/>
      <c r="C414" s="19"/>
      <c r="D414" s="19"/>
      <c r="E414" s="19"/>
      <c r="F414" s="19"/>
      <c r="G414" s="19"/>
      <c r="H414" s="19"/>
      <c r="I414" s="19"/>
    </row>
    <row r="415" spans="1:9">
      <c r="A415" s="19"/>
      <c r="B415" s="19"/>
      <c r="C415" s="19"/>
      <c r="D415" s="19"/>
      <c r="E415" s="19"/>
      <c r="F415" s="19"/>
      <c r="G415" s="19"/>
      <c r="H415" s="19"/>
      <c r="I415" s="19"/>
    </row>
    <row r="416" spans="1:9">
      <c r="A416" s="19"/>
      <c r="B416" s="19"/>
      <c r="C416" s="19"/>
      <c r="D416" s="19"/>
      <c r="E416" s="19"/>
      <c r="F416" s="19"/>
      <c r="G416" s="73"/>
      <c r="H416" s="73"/>
      <c r="I416" s="73"/>
    </row>
    <row r="417" spans="1:9">
      <c r="A417" s="19"/>
      <c r="B417" s="19"/>
      <c r="C417" s="19"/>
      <c r="D417" s="19"/>
      <c r="E417" s="19"/>
      <c r="F417" s="19"/>
      <c r="G417" s="198"/>
      <c r="H417" s="198"/>
      <c r="I417" s="198"/>
    </row>
    <row r="418" spans="1:9">
      <c r="A418" s="19"/>
      <c r="B418" s="19"/>
      <c r="C418" s="19"/>
      <c r="D418" s="19"/>
      <c r="E418" s="19"/>
      <c r="F418" s="19"/>
      <c r="G418" s="199"/>
      <c r="H418" s="199"/>
      <c r="I418" s="199"/>
    </row>
    <row r="419" spans="1:9">
      <c r="A419" s="19"/>
      <c r="B419" s="19"/>
      <c r="C419" s="19"/>
      <c r="D419" s="19"/>
      <c r="E419" s="19"/>
      <c r="F419" s="19"/>
      <c r="G419" s="19"/>
      <c r="H419" s="19"/>
      <c r="I419" s="19"/>
    </row>
    <row r="420" spans="1:9">
      <c r="A420" s="19"/>
      <c r="B420" s="19"/>
      <c r="C420" s="19"/>
      <c r="D420" s="19"/>
      <c r="E420" s="19"/>
      <c r="F420" s="19"/>
      <c r="G420" s="19"/>
      <c r="H420" s="19"/>
      <c r="I420" s="19"/>
    </row>
    <row r="421" spans="1:9">
      <c r="A421" s="19"/>
      <c r="B421" s="19"/>
      <c r="C421" s="19"/>
      <c r="D421" s="19"/>
      <c r="E421" s="19"/>
      <c r="F421" s="19"/>
      <c r="G421" s="19"/>
      <c r="H421" s="19"/>
      <c r="I421" s="19"/>
    </row>
    <row r="422" spans="1:9">
      <c r="A422" s="19"/>
      <c r="B422" s="19"/>
      <c r="C422" s="19"/>
      <c r="D422" s="19"/>
      <c r="E422" s="19"/>
      <c r="F422" s="19"/>
      <c r="G422" s="19"/>
      <c r="H422" s="19"/>
      <c r="I422" s="19"/>
    </row>
    <row r="423" spans="1:9">
      <c r="A423" s="19"/>
      <c r="B423" s="19"/>
      <c r="C423" s="19"/>
      <c r="D423" s="19"/>
      <c r="E423" s="19"/>
      <c r="F423" s="19"/>
      <c r="G423" s="19"/>
      <c r="H423" s="19"/>
      <c r="I423" s="19"/>
    </row>
    <row r="424" spans="1:9">
      <c r="A424" s="19"/>
      <c r="B424" s="19"/>
      <c r="C424" s="19"/>
      <c r="D424" s="19"/>
      <c r="E424" s="19"/>
      <c r="F424" s="19"/>
      <c r="G424" s="19"/>
      <c r="H424" s="19"/>
      <c r="I424" s="19"/>
    </row>
    <row r="425" spans="1:9">
      <c r="A425" s="19"/>
      <c r="B425" s="19"/>
      <c r="C425" s="19"/>
      <c r="D425" s="19"/>
      <c r="E425" s="19"/>
      <c r="F425" s="19"/>
      <c r="G425" s="19"/>
      <c r="H425" s="19"/>
      <c r="I425" s="19"/>
    </row>
    <row r="426" spans="1:9">
      <c r="A426" s="19"/>
      <c r="B426" s="19"/>
      <c r="C426" s="19"/>
      <c r="D426" s="19"/>
      <c r="E426" s="19"/>
      <c r="F426" s="19"/>
      <c r="G426" s="19"/>
      <c r="H426" s="19"/>
      <c r="I426" s="19"/>
    </row>
    <row r="427" spans="1:9">
      <c r="A427" s="19"/>
      <c r="B427" s="19"/>
      <c r="C427" s="19"/>
      <c r="D427" s="19"/>
      <c r="E427" s="19"/>
      <c r="F427" s="19"/>
      <c r="G427" s="19"/>
      <c r="H427" s="19"/>
      <c r="I427" s="19"/>
    </row>
    <row r="428" spans="1:9">
      <c r="A428" s="19"/>
      <c r="B428" s="19"/>
      <c r="C428" s="19"/>
      <c r="D428" s="19"/>
      <c r="E428" s="19"/>
      <c r="F428" s="19"/>
      <c r="G428" s="198"/>
      <c r="H428" s="198"/>
      <c r="I428" s="198"/>
    </row>
    <row r="429" spans="1:9">
      <c r="A429" s="19"/>
      <c r="B429" s="19"/>
      <c r="C429" s="19"/>
      <c r="D429" s="19"/>
      <c r="E429" s="19"/>
      <c r="F429" s="19"/>
      <c r="G429" s="73"/>
      <c r="H429" s="73"/>
      <c r="I429" s="73"/>
    </row>
    <row r="430" spans="1:9">
      <c r="A430" s="19"/>
      <c r="B430" s="19"/>
      <c r="C430" s="19"/>
      <c r="D430" s="19"/>
      <c r="E430" s="19"/>
      <c r="F430" s="19"/>
      <c r="G430" s="19"/>
      <c r="H430" s="19"/>
      <c r="I430" s="19"/>
    </row>
    <row r="431" spans="1:9">
      <c r="A431" s="19"/>
      <c r="B431" s="19"/>
      <c r="C431" s="19"/>
      <c r="D431" s="19"/>
      <c r="E431" s="19"/>
      <c r="F431" s="19"/>
      <c r="G431" s="19"/>
      <c r="H431" s="19"/>
      <c r="I431" s="19"/>
    </row>
    <row r="432" spans="1:9">
      <c r="A432" s="19"/>
      <c r="B432" s="19"/>
      <c r="C432" s="19"/>
      <c r="D432" s="19"/>
      <c r="E432" s="19"/>
      <c r="F432" s="19"/>
      <c r="G432" s="19"/>
      <c r="H432" s="19"/>
      <c r="I432" s="19"/>
    </row>
    <row r="433" spans="1:9">
      <c r="A433" s="19"/>
      <c r="B433" s="19"/>
      <c r="C433" s="19"/>
      <c r="D433" s="19"/>
      <c r="E433" s="19"/>
      <c r="F433" s="19"/>
      <c r="G433" s="198"/>
      <c r="H433" s="198"/>
      <c r="I433" s="198"/>
    </row>
    <row r="434" spans="1:9">
      <c r="A434" s="19"/>
      <c r="B434" s="19"/>
      <c r="C434" s="19"/>
      <c r="D434" s="19"/>
      <c r="E434" s="19"/>
      <c r="F434" s="19"/>
      <c r="G434" s="199"/>
      <c r="H434" s="199"/>
      <c r="I434" s="199"/>
    </row>
    <row r="435" spans="1:9">
      <c r="A435" s="19"/>
      <c r="B435" s="19"/>
      <c r="C435" s="19"/>
      <c r="D435" s="19"/>
      <c r="E435" s="19"/>
      <c r="F435" s="19"/>
      <c r="G435" s="19"/>
      <c r="H435" s="19"/>
      <c r="I435" s="19"/>
    </row>
    <row r="436" spans="1:9">
      <c r="A436" s="19"/>
      <c r="B436" s="19"/>
      <c r="C436" s="19"/>
      <c r="D436" s="19"/>
      <c r="E436" s="19"/>
      <c r="F436" s="19"/>
      <c r="G436" s="73"/>
      <c r="H436" s="73"/>
      <c r="I436" s="73"/>
    </row>
    <row r="437" spans="1:9">
      <c r="A437" s="19"/>
      <c r="B437" s="19"/>
      <c r="C437" s="19"/>
      <c r="D437" s="19"/>
      <c r="E437" s="19"/>
      <c r="F437" s="19"/>
      <c r="G437" s="19"/>
      <c r="H437" s="19"/>
      <c r="I437" s="19"/>
    </row>
    <row r="438" spans="1:9">
      <c r="A438" s="19"/>
      <c r="B438" s="19"/>
      <c r="C438" s="19"/>
      <c r="D438" s="19"/>
      <c r="E438" s="19"/>
      <c r="F438" s="19"/>
      <c r="G438" s="19"/>
      <c r="H438" s="19"/>
      <c r="I438" s="19"/>
    </row>
    <row r="439" spans="1:9">
      <c r="A439" s="19"/>
      <c r="B439" s="19"/>
      <c r="C439" s="19"/>
      <c r="D439" s="19"/>
      <c r="E439" s="19"/>
      <c r="F439" s="19"/>
      <c r="G439" s="19"/>
      <c r="H439" s="19"/>
      <c r="I439" s="19"/>
    </row>
    <row r="440" spans="1:9">
      <c r="A440" s="19"/>
      <c r="B440" s="19"/>
      <c r="C440" s="19"/>
      <c r="D440" s="19"/>
      <c r="E440" s="19"/>
      <c r="F440" s="19"/>
      <c r="G440" s="19"/>
      <c r="H440" s="19"/>
      <c r="I440" s="19"/>
    </row>
    <row r="441" spans="1:9">
      <c r="A441" s="19"/>
      <c r="B441" s="19"/>
      <c r="C441" s="19"/>
      <c r="D441" s="19"/>
      <c r="E441" s="19"/>
      <c r="F441" s="19"/>
      <c r="G441" s="19"/>
      <c r="H441" s="19"/>
      <c r="I441" s="19"/>
    </row>
    <row r="442" spans="1:9">
      <c r="A442" s="19"/>
      <c r="B442" s="19"/>
      <c r="C442" s="19"/>
      <c r="D442" s="19"/>
      <c r="E442" s="19"/>
      <c r="F442" s="19"/>
      <c r="G442" s="73"/>
      <c r="H442" s="73"/>
      <c r="I442" s="73"/>
    </row>
    <row r="443" spans="1:9">
      <c r="A443" s="19"/>
      <c r="B443" s="19"/>
      <c r="C443" s="19"/>
      <c r="D443" s="19"/>
      <c r="E443" s="19"/>
      <c r="F443" s="19"/>
      <c r="G443" s="19"/>
      <c r="H443" s="19"/>
      <c r="I443" s="19"/>
    </row>
    <row r="444" spans="1:9">
      <c r="A444" s="19"/>
      <c r="B444" s="19"/>
      <c r="C444" s="19"/>
      <c r="D444" s="19"/>
      <c r="E444" s="19"/>
      <c r="F444" s="19"/>
      <c r="G444" s="19"/>
      <c r="H444" s="19"/>
      <c r="I444" s="19"/>
    </row>
    <row r="445" spans="1:9">
      <c r="A445" s="19"/>
      <c r="B445" s="19"/>
      <c r="C445" s="19"/>
      <c r="D445" s="19"/>
      <c r="E445" s="19"/>
      <c r="F445" s="19"/>
      <c r="G445" s="19"/>
      <c r="H445" s="19"/>
      <c r="I445" s="19"/>
    </row>
    <row r="446" spans="1:9">
      <c r="A446" s="19"/>
      <c r="B446" s="19"/>
      <c r="C446" s="19"/>
      <c r="D446" s="19"/>
      <c r="E446" s="19"/>
      <c r="F446" s="19"/>
      <c r="G446" s="19"/>
      <c r="H446" s="19"/>
      <c r="I446" s="19"/>
    </row>
    <row r="447" spans="1:9">
      <c r="A447" s="19"/>
      <c r="B447" s="19"/>
      <c r="C447" s="19"/>
      <c r="D447" s="19"/>
      <c r="E447" s="19"/>
      <c r="F447" s="19"/>
      <c r="G447" s="198"/>
      <c r="H447" s="198"/>
      <c r="I447" s="198"/>
    </row>
    <row r="448" spans="1:9">
      <c r="A448" s="19"/>
      <c r="B448" s="19"/>
      <c r="C448" s="19"/>
      <c r="D448" s="19"/>
      <c r="E448" s="19"/>
      <c r="F448" s="19"/>
      <c r="G448" s="199"/>
      <c r="H448" s="199"/>
      <c r="I448" s="199"/>
    </row>
    <row r="449" spans="1:9">
      <c r="A449" s="19"/>
      <c r="B449" s="19"/>
      <c r="C449" s="19"/>
      <c r="D449" s="19"/>
      <c r="E449" s="19"/>
      <c r="F449" s="19"/>
      <c r="G449" s="19"/>
      <c r="H449" s="19"/>
      <c r="I449" s="19"/>
    </row>
    <row r="450" spans="1:9">
      <c r="A450" s="19"/>
      <c r="B450" s="19"/>
      <c r="C450" s="19"/>
      <c r="D450" s="19"/>
      <c r="E450" s="19"/>
      <c r="F450" s="19"/>
      <c r="G450" s="19"/>
      <c r="H450" s="19"/>
      <c r="I450" s="19"/>
    </row>
    <row r="451" spans="1:9">
      <c r="A451" s="19"/>
      <c r="B451" s="19"/>
      <c r="C451" s="19"/>
      <c r="D451" s="19"/>
      <c r="E451" s="19"/>
      <c r="F451" s="19"/>
      <c r="G451" s="19"/>
      <c r="H451" s="19"/>
      <c r="I451" s="19"/>
    </row>
    <row r="452" spans="1:9">
      <c r="A452" s="19"/>
      <c r="B452" s="19"/>
      <c r="C452" s="19"/>
      <c r="D452" s="19"/>
      <c r="E452" s="19"/>
      <c r="F452" s="19"/>
      <c r="G452" s="19"/>
      <c r="H452" s="19"/>
      <c r="I452" s="19"/>
    </row>
    <row r="453" spans="1:9">
      <c r="A453" s="19"/>
      <c r="B453" s="19"/>
      <c r="C453" s="19"/>
      <c r="D453" s="19"/>
      <c r="E453" s="19"/>
      <c r="F453" s="19"/>
      <c r="G453" s="19"/>
      <c r="H453" s="19"/>
      <c r="I453" s="19"/>
    </row>
    <row r="454" spans="1:9">
      <c r="A454" s="19"/>
      <c r="B454" s="19"/>
      <c r="C454" s="19"/>
      <c r="D454" s="19"/>
      <c r="E454" s="19"/>
      <c r="F454" s="19"/>
      <c r="G454" s="19"/>
      <c r="H454" s="19"/>
      <c r="I454" s="19"/>
    </row>
    <row r="455" spans="1:9">
      <c r="A455" s="19"/>
      <c r="B455" s="19"/>
      <c r="C455" s="19"/>
      <c r="D455" s="19"/>
      <c r="E455" s="19"/>
      <c r="F455" s="19"/>
      <c r="G455" s="19"/>
      <c r="H455" s="19"/>
      <c r="I455" s="19"/>
    </row>
    <row r="456" spans="1:9">
      <c r="A456" s="19"/>
      <c r="B456" s="19"/>
      <c r="C456" s="19"/>
      <c r="D456" s="19"/>
      <c r="E456" s="19"/>
      <c r="F456" s="19"/>
      <c r="G456" s="19"/>
      <c r="H456" s="19"/>
      <c r="I456" s="19"/>
    </row>
    <row r="457" spans="1:9">
      <c r="A457" s="19"/>
      <c r="B457" s="19"/>
      <c r="C457" s="19"/>
      <c r="D457" s="19"/>
      <c r="E457" s="19"/>
      <c r="F457" s="19"/>
      <c r="G457" s="19"/>
      <c r="H457" s="19"/>
      <c r="I457" s="19"/>
    </row>
    <row r="458" spans="1:9">
      <c r="A458" s="19"/>
      <c r="B458" s="19"/>
      <c r="C458" s="19"/>
      <c r="D458" s="19"/>
      <c r="E458" s="19"/>
      <c r="F458" s="19"/>
      <c r="G458" s="19"/>
      <c r="H458" s="19"/>
      <c r="I458" s="19"/>
    </row>
    <row r="459" spans="1:9">
      <c r="A459" s="19"/>
      <c r="B459" s="19"/>
      <c r="C459" s="19"/>
      <c r="D459" s="19"/>
      <c r="E459" s="19"/>
      <c r="F459" s="19"/>
      <c r="G459" s="19"/>
      <c r="H459" s="19"/>
      <c r="I459" s="19"/>
    </row>
    <row r="460" spans="1:9">
      <c r="A460" s="19"/>
      <c r="B460" s="19"/>
      <c r="C460" s="19"/>
      <c r="D460" s="19"/>
      <c r="E460" s="19"/>
      <c r="F460" s="19"/>
      <c r="G460" s="19"/>
      <c r="H460" s="19"/>
      <c r="I460" s="19"/>
    </row>
    <row r="461" spans="1:9">
      <c r="A461" s="19"/>
      <c r="B461" s="19"/>
      <c r="C461" s="19"/>
      <c r="D461" s="19"/>
      <c r="E461" s="19"/>
      <c r="F461" s="19"/>
      <c r="G461" s="19"/>
      <c r="H461" s="19"/>
      <c r="I461" s="19"/>
    </row>
    <row r="462" spans="1:9">
      <c r="A462" s="19"/>
      <c r="B462" s="19"/>
      <c r="C462" s="19"/>
      <c r="D462" s="19"/>
      <c r="E462" s="19"/>
      <c r="F462" s="19"/>
      <c r="G462" s="19"/>
      <c r="H462" s="19"/>
      <c r="I462" s="19"/>
    </row>
    <row r="463" spans="1:9">
      <c r="A463" s="19"/>
      <c r="B463" s="19"/>
      <c r="C463" s="19"/>
      <c r="D463" s="19"/>
      <c r="E463" s="19"/>
      <c r="F463" s="19"/>
      <c r="G463" s="19"/>
      <c r="H463" s="19"/>
      <c r="I463" s="19"/>
    </row>
    <row r="464" spans="1:9">
      <c r="A464" s="19"/>
      <c r="B464" s="19"/>
      <c r="C464" s="19"/>
      <c r="D464" s="19"/>
      <c r="E464" s="19"/>
      <c r="F464" s="19"/>
      <c r="G464" s="73"/>
      <c r="H464" s="73"/>
      <c r="I464" s="73"/>
    </row>
    <row r="465" spans="1:9">
      <c r="A465" s="19"/>
      <c r="B465" s="19"/>
      <c r="C465" s="19"/>
      <c r="D465" s="19"/>
      <c r="E465" s="19"/>
      <c r="F465" s="19"/>
      <c r="G465" s="73"/>
      <c r="H465" s="73"/>
      <c r="I465" s="73"/>
    </row>
    <row r="466" spans="1:9">
      <c r="A466" s="19"/>
      <c r="B466" s="19"/>
      <c r="C466" s="19"/>
      <c r="D466" s="19"/>
      <c r="E466" s="19"/>
      <c r="F466" s="19"/>
      <c r="G466" s="73"/>
      <c r="H466" s="73"/>
      <c r="I466" s="73"/>
    </row>
    <row r="467" spans="1:9">
      <c r="A467" s="19"/>
      <c r="B467" s="19"/>
      <c r="C467" s="19"/>
      <c r="D467" s="19"/>
      <c r="E467" s="19"/>
      <c r="F467" s="19"/>
      <c r="G467" s="73"/>
      <c r="H467" s="73"/>
      <c r="I467" s="73"/>
    </row>
    <row r="468" spans="1:9">
      <c r="A468" s="19"/>
      <c r="B468" s="19"/>
      <c r="C468" s="19"/>
      <c r="D468" s="19"/>
      <c r="E468" s="19"/>
      <c r="F468" s="19"/>
      <c r="G468" s="73"/>
      <c r="H468" s="73"/>
      <c r="I468" s="73"/>
    </row>
    <row r="469" spans="1:9">
      <c r="A469" s="19"/>
      <c r="B469" s="19"/>
      <c r="C469" s="19"/>
      <c r="D469" s="19"/>
      <c r="E469" s="19"/>
      <c r="F469" s="19"/>
      <c r="G469" s="73"/>
      <c r="H469" s="73"/>
      <c r="I469" s="73"/>
    </row>
    <row r="470" spans="1:9">
      <c r="A470" s="19"/>
      <c r="B470" s="19"/>
      <c r="C470" s="19"/>
      <c r="D470" s="19"/>
      <c r="E470" s="19"/>
      <c r="F470" s="19"/>
      <c r="G470" s="73"/>
      <c r="H470" s="73"/>
      <c r="I470" s="73"/>
    </row>
    <row r="471" spans="1:9">
      <c r="A471" s="19"/>
      <c r="B471" s="19"/>
      <c r="C471" s="19"/>
      <c r="D471" s="19"/>
      <c r="E471" s="19"/>
      <c r="F471" s="19"/>
      <c r="G471" s="73"/>
      <c r="H471" s="73"/>
      <c r="I471" s="73"/>
    </row>
    <row r="472" spans="1:9">
      <c r="A472" s="19"/>
      <c r="B472" s="19"/>
      <c r="C472" s="19"/>
      <c r="D472" s="19"/>
      <c r="E472" s="19"/>
      <c r="F472" s="19"/>
      <c r="G472" s="73"/>
      <c r="H472" s="73"/>
      <c r="I472" s="73"/>
    </row>
    <row r="473" spans="1:9">
      <c r="A473" s="19"/>
      <c r="B473" s="19"/>
      <c r="C473" s="19"/>
      <c r="D473" s="19"/>
      <c r="E473" s="19"/>
      <c r="F473" s="19"/>
      <c r="G473" s="73"/>
      <c r="H473" s="73"/>
      <c r="I473" s="73"/>
    </row>
    <row r="474" spans="1:9">
      <c r="A474" s="19"/>
      <c r="B474" s="19"/>
      <c r="C474" s="19"/>
      <c r="D474" s="19"/>
      <c r="E474" s="19"/>
      <c r="F474" s="19"/>
      <c r="G474" s="73"/>
      <c r="H474" s="73"/>
      <c r="I474" s="73"/>
    </row>
    <row r="475" spans="1:9">
      <c r="A475" s="19"/>
      <c r="B475" s="19"/>
      <c r="C475" s="19"/>
      <c r="D475" s="19"/>
      <c r="E475" s="19"/>
      <c r="F475" s="19"/>
      <c r="G475" s="198"/>
      <c r="H475" s="198"/>
      <c r="I475" s="198"/>
    </row>
    <row r="476" spans="1:9">
      <c r="A476" s="19"/>
      <c r="B476" s="19"/>
      <c r="C476" s="19"/>
      <c r="D476" s="19"/>
      <c r="E476" s="19"/>
      <c r="F476" s="19"/>
      <c r="G476" s="198"/>
      <c r="H476" s="198"/>
      <c r="I476" s="198"/>
    </row>
    <row r="477" spans="1:9">
      <c r="A477" s="19"/>
      <c r="B477" s="19"/>
      <c r="C477" s="19"/>
      <c r="D477" s="19"/>
      <c r="E477" s="19"/>
      <c r="F477" s="19"/>
      <c r="G477" s="198"/>
      <c r="H477" s="198"/>
      <c r="I477" s="198"/>
    </row>
    <row r="478" spans="1:9">
      <c r="A478" s="19"/>
      <c r="B478" s="19"/>
      <c r="C478" s="19"/>
      <c r="D478" s="19"/>
      <c r="E478" s="19"/>
      <c r="F478" s="19"/>
      <c r="G478" s="73"/>
      <c r="H478" s="73"/>
      <c r="I478" s="73"/>
    </row>
    <row r="479" spans="1:9">
      <c r="A479" s="19"/>
      <c r="B479" s="19"/>
      <c r="C479" s="19"/>
      <c r="D479" s="19"/>
      <c r="E479" s="19"/>
      <c r="F479" s="19"/>
      <c r="G479" s="19"/>
      <c r="H479" s="19"/>
      <c r="I479" s="19"/>
    </row>
    <row r="480" spans="1:9">
      <c r="A480" s="19"/>
      <c r="B480" s="19"/>
      <c r="C480" s="19"/>
      <c r="D480" s="19"/>
      <c r="E480" s="19"/>
      <c r="F480" s="19"/>
      <c r="G480" s="19"/>
      <c r="H480" s="19"/>
      <c r="I480" s="19"/>
    </row>
    <row r="481" spans="1:9">
      <c r="A481" s="19"/>
      <c r="B481" s="19"/>
      <c r="C481" s="19"/>
      <c r="D481" s="19"/>
      <c r="E481" s="19"/>
      <c r="F481" s="19"/>
      <c r="G481" s="19"/>
      <c r="H481" s="19"/>
      <c r="I481" s="19"/>
    </row>
    <row r="482" spans="1:9">
      <c r="A482" s="19"/>
      <c r="B482" s="19"/>
      <c r="C482" s="19"/>
      <c r="D482" s="19"/>
      <c r="E482" s="19"/>
      <c r="F482" s="19"/>
      <c r="G482" s="19"/>
      <c r="H482" s="19"/>
      <c r="I482" s="19"/>
    </row>
    <row r="483" spans="1:9">
      <c r="A483" s="19"/>
      <c r="B483" s="19"/>
      <c r="C483" s="19"/>
      <c r="D483" s="19"/>
      <c r="E483" s="19"/>
      <c r="F483" s="19"/>
      <c r="G483" s="19"/>
      <c r="H483" s="19"/>
      <c r="I483" s="19"/>
    </row>
    <row r="484" spans="1:9">
      <c r="A484" s="19"/>
      <c r="B484" s="19"/>
      <c r="C484" s="19"/>
      <c r="D484" s="19"/>
      <c r="E484" s="19"/>
      <c r="F484" s="19"/>
      <c r="G484" s="73"/>
      <c r="H484" s="73"/>
      <c r="I484" s="73"/>
    </row>
    <row r="485" spans="1:9">
      <c r="A485" s="19"/>
      <c r="B485" s="19"/>
      <c r="C485" s="19"/>
      <c r="D485" s="19"/>
      <c r="E485" s="19"/>
      <c r="F485" s="19"/>
      <c r="G485" s="73"/>
      <c r="H485" s="73"/>
      <c r="I485" s="73"/>
    </row>
    <row r="486" spans="1:9">
      <c r="A486" s="19"/>
      <c r="B486" s="19"/>
      <c r="C486" s="19"/>
      <c r="D486" s="19"/>
      <c r="E486" s="19"/>
      <c r="F486" s="19"/>
      <c r="G486" s="73"/>
      <c r="H486" s="73"/>
      <c r="I486" s="73"/>
    </row>
    <row r="487" spans="1:9">
      <c r="A487" s="19"/>
      <c r="B487" s="19"/>
      <c r="C487" s="19"/>
      <c r="D487" s="19"/>
      <c r="E487" s="19"/>
      <c r="F487" s="19"/>
      <c r="G487" s="19"/>
      <c r="H487" s="19"/>
      <c r="I487" s="19"/>
    </row>
    <row r="488" spans="1:9">
      <c r="A488" s="19"/>
      <c r="B488" s="19"/>
      <c r="C488" s="19"/>
      <c r="D488" s="19"/>
      <c r="E488" s="19"/>
      <c r="F488" s="19"/>
      <c r="G488" s="19"/>
      <c r="H488" s="19"/>
      <c r="I488" s="19"/>
    </row>
    <row r="489" spans="1:9">
      <c r="A489" s="19"/>
      <c r="B489" s="19"/>
      <c r="C489" s="19"/>
      <c r="D489" s="19"/>
      <c r="E489" s="19"/>
      <c r="F489" s="19"/>
      <c r="G489" s="19"/>
      <c r="H489" s="19"/>
      <c r="I489" s="19"/>
    </row>
    <row r="490" spans="1:9">
      <c r="A490" s="19"/>
      <c r="B490" s="19"/>
      <c r="C490" s="19"/>
      <c r="D490" s="19"/>
      <c r="E490" s="19"/>
      <c r="F490" s="19"/>
      <c r="G490" s="19"/>
      <c r="H490" s="19"/>
      <c r="I490" s="19"/>
    </row>
    <row r="491" spans="1:9">
      <c r="A491" s="19"/>
      <c r="B491" s="19"/>
      <c r="C491" s="19"/>
      <c r="D491" s="19"/>
      <c r="E491" s="19"/>
      <c r="F491" s="19"/>
      <c r="G491" s="73"/>
      <c r="H491" s="73"/>
      <c r="I491" s="73"/>
    </row>
    <row r="492" spans="1:9">
      <c r="A492" s="19"/>
      <c r="B492" s="19"/>
      <c r="C492" s="19"/>
      <c r="D492" s="19"/>
      <c r="E492" s="19"/>
      <c r="F492" s="19"/>
      <c r="G492" s="19"/>
      <c r="H492" s="19"/>
      <c r="I492" s="19"/>
    </row>
    <row r="493" spans="1:9">
      <c r="A493" s="19"/>
      <c r="B493" s="19"/>
      <c r="C493" s="19"/>
      <c r="D493" s="19"/>
      <c r="E493" s="19"/>
      <c r="F493" s="19"/>
      <c r="G493" s="19"/>
      <c r="H493" s="19"/>
      <c r="I493" s="19"/>
    </row>
    <row r="494" spans="1:9">
      <c r="A494" s="19"/>
      <c r="B494" s="19"/>
      <c r="C494" s="19"/>
      <c r="D494" s="19"/>
      <c r="E494" s="19"/>
      <c r="F494" s="19"/>
      <c r="G494" s="19"/>
      <c r="H494" s="19"/>
      <c r="I494" s="19"/>
    </row>
    <row r="495" spans="1:9">
      <c r="A495" s="19"/>
      <c r="B495" s="19"/>
      <c r="C495" s="19"/>
      <c r="D495" s="19"/>
      <c r="E495" s="19"/>
      <c r="F495" s="19"/>
      <c r="G495" s="19"/>
      <c r="H495" s="19"/>
      <c r="I495" s="19"/>
    </row>
    <row r="496" spans="1:9">
      <c r="A496" s="19"/>
      <c r="B496" s="19"/>
      <c r="C496" s="19"/>
      <c r="D496" s="19"/>
      <c r="E496" s="19"/>
      <c r="F496" s="19"/>
      <c r="G496" s="19"/>
      <c r="H496" s="19"/>
      <c r="I496" s="19"/>
    </row>
    <row r="497" spans="1:9">
      <c r="A497" s="19"/>
      <c r="B497" s="19"/>
      <c r="C497" s="19"/>
      <c r="D497" s="19"/>
      <c r="E497" s="19"/>
      <c r="F497" s="19"/>
      <c r="G497" s="19"/>
      <c r="H497" s="19"/>
      <c r="I497" s="19"/>
    </row>
    <row r="498" spans="1:9">
      <c r="A498" s="19"/>
      <c r="B498" s="19"/>
      <c r="C498" s="19"/>
      <c r="D498" s="19"/>
      <c r="E498" s="19"/>
      <c r="F498" s="19"/>
      <c r="G498" s="19"/>
      <c r="H498" s="19"/>
      <c r="I498" s="19"/>
    </row>
    <row r="499" spans="1:9">
      <c r="A499" s="19"/>
      <c r="B499" s="19"/>
      <c r="C499" s="19"/>
      <c r="D499" s="19"/>
      <c r="E499" s="19"/>
      <c r="F499" s="19"/>
      <c r="G499" s="19"/>
      <c r="H499" s="19"/>
      <c r="I499" s="19"/>
    </row>
    <row r="500" spans="1:9">
      <c r="A500" s="19"/>
      <c r="B500" s="19"/>
      <c r="C500" s="19"/>
      <c r="D500" s="19"/>
      <c r="E500" s="19"/>
      <c r="F500" s="19"/>
      <c r="G500" s="19"/>
      <c r="H500" s="19"/>
      <c r="I500" s="19"/>
    </row>
    <row r="501" spans="1:9">
      <c r="A501" s="19"/>
      <c r="B501" s="19"/>
      <c r="C501" s="19"/>
      <c r="D501" s="19"/>
      <c r="E501" s="19"/>
      <c r="F501" s="19"/>
      <c r="G501" s="19"/>
      <c r="H501" s="19"/>
      <c r="I501" s="19"/>
    </row>
    <row r="502" spans="1:9">
      <c r="A502" s="19"/>
      <c r="B502" s="19"/>
      <c r="C502" s="19"/>
      <c r="D502" s="19"/>
      <c r="E502" s="19"/>
      <c r="F502" s="19"/>
      <c r="G502" s="19"/>
      <c r="H502" s="19"/>
      <c r="I502" s="19"/>
    </row>
    <row r="503" spans="1:9">
      <c r="A503" s="19"/>
      <c r="B503" s="19"/>
      <c r="C503" s="19"/>
      <c r="D503" s="19"/>
      <c r="E503" s="19"/>
      <c r="F503" s="19"/>
      <c r="G503" s="19"/>
      <c r="H503" s="19"/>
      <c r="I503" s="19"/>
    </row>
    <row r="504" spans="1:9">
      <c r="A504" s="19"/>
      <c r="B504" s="19"/>
      <c r="C504" s="19"/>
      <c r="D504" s="19"/>
      <c r="E504" s="19"/>
      <c r="F504" s="19"/>
      <c r="G504" s="19"/>
      <c r="H504" s="19"/>
      <c r="I504" s="19"/>
    </row>
    <row r="505" spans="1:9">
      <c r="A505" s="19"/>
      <c r="B505" s="19"/>
      <c r="C505" s="19"/>
      <c r="D505" s="19"/>
      <c r="E505" s="19"/>
      <c r="F505" s="19"/>
      <c r="G505" s="19"/>
      <c r="H505" s="19"/>
      <c r="I505" s="19"/>
    </row>
    <row r="506" spans="1:9">
      <c r="A506" s="19"/>
      <c r="B506" s="19"/>
      <c r="C506" s="19"/>
      <c r="D506" s="19"/>
      <c r="E506" s="19"/>
      <c r="F506" s="19"/>
      <c r="G506" s="19"/>
      <c r="H506" s="19"/>
      <c r="I506" s="19"/>
    </row>
    <row r="507" spans="1:9">
      <c r="A507" s="19"/>
      <c r="B507" s="19"/>
      <c r="C507" s="19"/>
      <c r="D507" s="19"/>
      <c r="E507" s="19"/>
      <c r="F507" s="19"/>
      <c r="G507" s="19"/>
      <c r="H507" s="19"/>
      <c r="I507" s="19"/>
    </row>
    <row r="508" spans="1:9">
      <c r="A508" s="19"/>
      <c r="B508" s="19"/>
      <c r="C508" s="19"/>
      <c r="D508" s="19"/>
      <c r="E508" s="19"/>
      <c r="F508" s="19"/>
      <c r="G508" s="19"/>
      <c r="H508" s="19"/>
      <c r="I508" s="19"/>
    </row>
    <row r="509" spans="1:9">
      <c r="A509" s="19"/>
      <c r="B509" s="19"/>
      <c r="C509" s="19"/>
      <c r="D509" s="19"/>
      <c r="E509" s="19"/>
      <c r="F509" s="19"/>
      <c r="G509" s="19"/>
      <c r="H509" s="19"/>
      <c r="I509" s="19"/>
    </row>
    <row r="510" spans="1:9">
      <c r="A510" s="19"/>
      <c r="B510" s="19"/>
      <c r="C510" s="19"/>
      <c r="D510" s="19"/>
      <c r="E510" s="19"/>
      <c r="F510" s="19"/>
      <c r="G510" s="19"/>
      <c r="H510" s="19"/>
      <c r="I510" s="19"/>
    </row>
    <row r="511" spans="1:9">
      <c r="A511" s="19"/>
      <c r="B511" s="19"/>
      <c r="C511" s="19"/>
      <c r="D511" s="19"/>
      <c r="E511" s="19"/>
      <c r="F511" s="19"/>
      <c r="G511" s="19"/>
      <c r="H511" s="19"/>
      <c r="I511" s="19"/>
    </row>
    <row r="512" spans="1:9">
      <c r="A512" s="19"/>
      <c r="B512" s="19"/>
      <c r="C512" s="19"/>
      <c r="D512" s="19"/>
      <c r="E512" s="19"/>
      <c r="F512" s="19"/>
      <c r="G512" s="19"/>
      <c r="H512" s="19"/>
      <c r="I512" s="19"/>
    </row>
    <row r="513" spans="1:9">
      <c r="A513" s="19"/>
      <c r="B513" s="19"/>
      <c r="C513" s="19"/>
      <c r="D513" s="19"/>
      <c r="E513" s="19"/>
      <c r="F513" s="19"/>
      <c r="G513" s="19"/>
      <c r="H513" s="19"/>
      <c r="I513" s="19"/>
    </row>
    <row r="514" spans="1:9">
      <c r="A514" s="19"/>
      <c r="B514" s="19"/>
      <c r="C514" s="19"/>
      <c r="D514" s="19"/>
      <c r="E514" s="19"/>
      <c r="F514" s="19"/>
      <c r="G514" s="198"/>
      <c r="H514" s="198"/>
      <c r="I514" s="198"/>
    </row>
    <row r="515" spans="1:9">
      <c r="A515" s="19"/>
      <c r="B515" s="19"/>
      <c r="C515" s="19"/>
      <c r="D515" s="19"/>
      <c r="E515" s="19"/>
      <c r="F515" s="73"/>
      <c r="G515" s="199"/>
      <c r="H515" s="199"/>
      <c r="I515" s="199"/>
    </row>
    <row r="516" spans="1:9">
      <c r="A516" s="19"/>
      <c r="B516" s="19"/>
      <c r="C516" s="19"/>
      <c r="D516" s="19"/>
      <c r="E516" s="19"/>
      <c r="F516" s="19"/>
      <c r="G516" s="19"/>
      <c r="H516" s="19"/>
      <c r="I516" s="19"/>
    </row>
    <row r="517" spans="1:9">
      <c r="A517" s="19"/>
      <c r="B517" s="19"/>
      <c r="C517" s="19"/>
      <c r="D517" s="19"/>
      <c r="E517" s="19"/>
      <c r="F517" s="19"/>
      <c r="G517" s="19"/>
      <c r="H517" s="19"/>
      <c r="I517" s="19"/>
    </row>
    <row r="518" spans="1:9">
      <c r="A518" s="19"/>
      <c r="B518" s="19"/>
      <c r="C518" s="19"/>
      <c r="D518" s="19"/>
      <c r="E518" s="19"/>
      <c r="F518" s="19"/>
      <c r="G518" s="19"/>
      <c r="H518" s="19"/>
      <c r="I518" s="19"/>
    </row>
    <row r="519" spans="1:9">
      <c r="A519" s="19"/>
      <c r="B519" s="19"/>
      <c r="C519" s="19"/>
      <c r="D519" s="19"/>
      <c r="E519" s="19"/>
      <c r="F519" s="19"/>
      <c r="G519" s="19"/>
      <c r="H519" s="19"/>
      <c r="I519" s="19"/>
    </row>
    <row r="520" spans="1:9">
      <c r="A520" s="19"/>
      <c r="B520" s="19"/>
      <c r="C520" s="19"/>
      <c r="D520" s="19"/>
      <c r="E520" s="19"/>
      <c r="F520" s="19"/>
      <c r="G520" s="19"/>
      <c r="H520" s="19"/>
      <c r="I520" s="19"/>
    </row>
    <row r="521" spans="1:9">
      <c r="A521" s="19"/>
      <c r="B521" s="19"/>
      <c r="C521" s="19"/>
      <c r="D521" s="19"/>
      <c r="E521" s="19"/>
      <c r="F521" s="19"/>
      <c r="G521" s="73"/>
      <c r="H521" s="73"/>
      <c r="I521" s="73"/>
    </row>
    <row r="522" spans="1:9">
      <c r="A522" s="19"/>
      <c r="B522" s="19"/>
      <c r="C522" s="19"/>
      <c r="D522" s="19"/>
      <c r="E522" s="19"/>
      <c r="F522" s="19"/>
      <c r="G522" s="73"/>
      <c r="H522" s="73"/>
      <c r="I522" s="73"/>
    </row>
    <row r="523" spans="1:9">
      <c r="A523" s="19"/>
      <c r="B523" s="19"/>
      <c r="C523" s="19"/>
      <c r="D523" s="19"/>
      <c r="E523" s="19"/>
      <c r="F523" s="19"/>
      <c r="G523" s="199"/>
      <c r="H523" s="199"/>
      <c r="I523" s="199"/>
    </row>
    <row r="524" spans="1:9">
      <c r="A524" s="19"/>
      <c r="B524" s="19"/>
      <c r="C524" s="19"/>
      <c r="D524" s="19"/>
      <c r="E524" s="19"/>
      <c r="F524" s="19"/>
      <c r="G524" s="19"/>
      <c r="H524" s="19"/>
      <c r="I524" s="19"/>
    </row>
    <row r="525" spans="1:9">
      <c r="A525" s="19"/>
      <c r="B525" s="19"/>
      <c r="C525" s="19"/>
      <c r="D525" s="19"/>
      <c r="E525" s="19"/>
      <c r="F525" s="19"/>
      <c r="G525" s="19"/>
      <c r="H525" s="19"/>
      <c r="I525" s="19"/>
    </row>
    <row r="526" spans="1:9">
      <c r="A526" s="19"/>
      <c r="B526" s="19"/>
      <c r="C526" s="19"/>
      <c r="D526" s="19"/>
      <c r="E526" s="19"/>
      <c r="F526" s="19"/>
      <c r="G526" s="19"/>
      <c r="H526" s="19"/>
      <c r="I526" s="19"/>
    </row>
    <row r="527" spans="1:9">
      <c r="A527" s="19"/>
      <c r="B527" s="19"/>
      <c r="C527" s="19"/>
      <c r="D527" s="19"/>
      <c r="E527" s="19"/>
      <c r="F527" s="19"/>
      <c r="G527" s="73"/>
      <c r="H527" s="73"/>
      <c r="I527" s="73"/>
    </row>
    <row r="528" spans="1:9">
      <c r="A528" s="19"/>
      <c r="B528" s="19"/>
      <c r="C528" s="19"/>
      <c r="D528" s="19"/>
      <c r="E528" s="19"/>
      <c r="F528" s="19"/>
      <c r="G528" s="73"/>
      <c r="H528" s="73"/>
      <c r="I528" s="73"/>
    </row>
    <row r="529" spans="1:9">
      <c r="A529" s="19"/>
      <c r="B529" s="19"/>
      <c r="C529" s="19"/>
      <c r="D529" s="19"/>
      <c r="E529" s="19"/>
      <c r="F529" s="19"/>
      <c r="G529" s="73"/>
      <c r="H529" s="73"/>
      <c r="I529" s="73"/>
    </row>
    <row r="530" spans="1:9">
      <c r="A530" s="19"/>
      <c r="B530" s="19"/>
      <c r="C530" s="19"/>
      <c r="D530" s="19"/>
      <c r="E530" s="19"/>
      <c r="F530" s="19"/>
      <c r="G530" s="19"/>
      <c r="H530" s="19"/>
      <c r="I530" s="19"/>
    </row>
    <row r="531" spans="1:9">
      <c r="A531" s="19"/>
      <c r="B531" s="19"/>
      <c r="C531" s="19"/>
      <c r="D531" s="19"/>
      <c r="E531" s="19"/>
      <c r="F531" s="19"/>
      <c r="G531" s="19"/>
      <c r="H531" s="19"/>
      <c r="I531" s="19"/>
    </row>
    <row r="532" spans="1:9">
      <c r="A532" s="19"/>
      <c r="B532" s="19"/>
      <c r="C532" s="19"/>
      <c r="D532" s="19"/>
      <c r="E532" s="19"/>
      <c r="F532" s="19"/>
      <c r="G532" s="19"/>
      <c r="H532" s="19"/>
      <c r="I532" s="19"/>
    </row>
    <row r="533" spans="1:9">
      <c r="A533" s="19"/>
      <c r="B533" s="19"/>
      <c r="C533" s="19"/>
      <c r="D533" s="19"/>
      <c r="E533" s="19"/>
      <c r="F533" s="19"/>
      <c r="G533" s="19"/>
      <c r="H533" s="19"/>
      <c r="I533" s="19"/>
    </row>
    <row r="534" spans="1:9">
      <c r="A534" s="19"/>
      <c r="B534" s="19"/>
      <c r="C534" s="19"/>
      <c r="D534" s="19"/>
      <c r="E534" s="19"/>
      <c r="F534" s="19"/>
      <c r="G534" s="19"/>
      <c r="H534" s="19"/>
      <c r="I534" s="19"/>
    </row>
    <row r="535" spans="1:9">
      <c r="A535" s="19"/>
      <c r="B535" s="19"/>
      <c r="C535" s="19"/>
      <c r="D535" s="19"/>
      <c r="E535" s="19"/>
      <c r="F535" s="19"/>
      <c r="G535" s="19"/>
      <c r="H535" s="19"/>
      <c r="I535" s="19"/>
    </row>
    <row r="536" spans="1:9">
      <c r="A536" s="19"/>
      <c r="B536" s="19"/>
      <c r="C536" s="19"/>
      <c r="D536" s="19"/>
      <c r="E536" s="19"/>
      <c r="F536" s="19"/>
      <c r="G536" s="19"/>
      <c r="H536" s="19"/>
      <c r="I536" s="19"/>
    </row>
    <row r="537" spans="1:9">
      <c r="A537" s="19"/>
      <c r="B537" s="19"/>
      <c r="C537" s="19"/>
      <c r="D537" s="19"/>
      <c r="E537" s="19"/>
      <c r="F537" s="19"/>
      <c r="G537" s="19"/>
      <c r="H537" s="19"/>
      <c r="I537" s="19"/>
    </row>
    <row r="538" spans="1:9">
      <c r="A538" s="19"/>
      <c r="B538" s="19"/>
      <c r="C538" s="19"/>
      <c r="D538" s="19"/>
      <c r="E538" s="19"/>
      <c r="F538" s="19"/>
      <c r="G538" s="19"/>
      <c r="H538" s="19"/>
      <c r="I538" s="19"/>
    </row>
    <row r="539" spans="1:9">
      <c r="A539" s="19"/>
      <c r="B539" s="214"/>
      <c r="C539" s="19"/>
      <c r="D539" s="19"/>
      <c r="E539" s="19"/>
      <c r="F539" s="19"/>
      <c r="G539" s="19"/>
      <c r="H539" s="19"/>
      <c r="I539" s="19"/>
    </row>
    <row r="540" spans="1:9">
      <c r="A540" s="19"/>
      <c r="B540" s="19"/>
      <c r="C540" s="19"/>
      <c r="D540" s="19"/>
      <c r="E540" s="19"/>
      <c r="F540" s="19"/>
      <c r="G540" s="19"/>
      <c r="H540" s="19"/>
      <c r="I540" s="19"/>
    </row>
    <row r="541" spans="1:9">
      <c r="A541" s="19"/>
      <c r="B541" s="19"/>
      <c r="C541" s="19"/>
      <c r="D541" s="19"/>
      <c r="E541" s="19"/>
      <c r="F541" s="19"/>
      <c r="G541" s="19"/>
      <c r="H541" s="19"/>
      <c r="I541" s="19"/>
    </row>
    <row r="542" spans="1:9">
      <c r="A542" s="19"/>
      <c r="B542" s="19"/>
      <c r="C542" s="19"/>
      <c r="D542" s="19"/>
      <c r="E542" s="19"/>
      <c r="F542" s="19"/>
      <c r="G542" s="19"/>
      <c r="H542" s="19"/>
      <c r="I542" s="19"/>
    </row>
    <row r="543" spans="1:9">
      <c r="A543" s="19"/>
      <c r="B543" s="19"/>
      <c r="C543" s="19"/>
      <c r="D543" s="19"/>
      <c r="E543" s="19"/>
      <c r="F543" s="19"/>
      <c r="G543" s="73"/>
      <c r="H543" s="73"/>
      <c r="I543" s="73"/>
    </row>
    <row r="544" spans="1:9">
      <c r="A544" s="19"/>
      <c r="B544" s="19"/>
      <c r="C544" s="19"/>
      <c r="D544" s="19"/>
      <c r="E544" s="19"/>
      <c r="F544" s="19"/>
      <c r="G544" s="73"/>
      <c r="H544" s="73"/>
      <c r="I544" s="73"/>
    </row>
    <row r="545" spans="1:9">
      <c r="A545" s="19"/>
      <c r="B545" s="19"/>
      <c r="C545" s="19"/>
      <c r="D545" s="19"/>
      <c r="E545" s="19"/>
      <c r="F545" s="19"/>
      <c r="G545" s="73"/>
      <c r="H545" s="73"/>
      <c r="I545" s="73"/>
    </row>
    <row r="546" spans="1:9">
      <c r="A546" s="19"/>
      <c r="B546" s="19"/>
      <c r="C546" s="19"/>
      <c r="D546" s="19"/>
      <c r="E546" s="19"/>
      <c r="F546" s="19"/>
      <c r="G546" s="73"/>
      <c r="H546" s="73"/>
      <c r="I546" s="73"/>
    </row>
    <row r="547" spans="1:9">
      <c r="A547" s="19"/>
      <c r="B547" s="19"/>
      <c r="C547" s="19"/>
      <c r="D547" s="19"/>
      <c r="E547" s="19"/>
      <c r="F547" s="19"/>
      <c r="G547" s="73"/>
      <c r="H547" s="73"/>
      <c r="I547" s="73"/>
    </row>
    <row r="548" spans="1:9">
      <c r="A548" s="19"/>
      <c r="B548" s="19"/>
      <c r="C548" s="19"/>
      <c r="D548" s="19"/>
      <c r="E548" s="19"/>
      <c r="F548" s="19"/>
      <c r="G548" s="73"/>
      <c r="H548" s="73"/>
      <c r="I548" s="73"/>
    </row>
    <row r="549" spans="1:9">
      <c r="A549" s="19"/>
      <c r="B549" s="19"/>
      <c r="C549" s="19"/>
      <c r="D549" s="19"/>
      <c r="E549" s="19"/>
      <c r="F549" s="19"/>
      <c r="G549" s="19"/>
      <c r="H549" s="19"/>
      <c r="I549" s="19"/>
    </row>
    <row r="550" spans="1:9">
      <c r="A550" s="19"/>
      <c r="B550" s="19"/>
      <c r="C550" s="19"/>
      <c r="D550" s="19"/>
      <c r="E550" s="19"/>
      <c r="F550" s="19"/>
      <c r="G550" s="19"/>
      <c r="H550" s="19"/>
      <c r="I550" s="19"/>
    </row>
    <row r="551" spans="1:9">
      <c r="A551" s="19"/>
      <c r="B551" s="19"/>
      <c r="C551" s="19"/>
      <c r="D551" s="19"/>
      <c r="E551" s="19"/>
      <c r="F551" s="19"/>
      <c r="G551" s="198"/>
      <c r="H551" s="198"/>
      <c r="I551" s="198"/>
    </row>
    <row r="552" spans="1:9">
      <c r="A552" s="19"/>
      <c r="B552" s="19"/>
      <c r="C552" s="19"/>
      <c r="D552" s="19"/>
      <c r="E552" s="19"/>
      <c r="F552" s="19"/>
      <c r="G552" s="198"/>
      <c r="H552" s="198"/>
      <c r="I552" s="198"/>
    </row>
    <row r="553" spans="1:9">
      <c r="A553" s="19"/>
      <c r="B553" s="19"/>
      <c r="C553" s="19"/>
      <c r="D553" s="19"/>
      <c r="E553" s="19"/>
      <c r="F553" s="19"/>
      <c r="G553" s="198"/>
      <c r="H553" s="198"/>
      <c r="I553" s="198"/>
    </row>
    <row r="554" spans="1:9">
      <c r="A554" s="19"/>
      <c r="B554" s="19"/>
      <c r="C554" s="19"/>
      <c r="D554" s="19"/>
      <c r="E554" s="19"/>
      <c r="F554" s="19"/>
      <c r="G554" s="19"/>
      <c r="H554" s="19"/>
      <c r="I554" s="19"/>
    </row>
    <row r="555" spans="1:9">
      <c r="A555" s="19"/>
      <c r="B555" s="19"/>
      <c r="C555" s="19"/>
      <c r="D555" s="19"/>
      <c r="E555" s="19"/>
      <c r="F555" s="19"/>
      <c r="G555" s="19"/>
      <c r="H555" s="19"/>
      <c r="I555" s="19"/>
    </row>
    <row r="556" spans="1:9">
      <c r="A556" s="19"/>
      <c r="B556" s="19"/>
      <c r="C556" s="19"/>
      <c r="D556" s="19"/>
      <c r="E556" s="19"/>
      <c r="F556" s="19"/>
      <c r="G556" s="19"/>
      <c r="H556" s="19"/>
      <c r="I556" s="19"/>
    </row>
    <row r="557" spans="1:9">
      <c r="A557" s="19"/>
      <c r="B557" s="19"/>
      <c r="C557" s="19"/>
      <c r="D557" s="19"/>
      <c r="E557" s="19"/>
      <c r="F557" s="19"/>
      <c r="G557" s="73"/>
      <c r="H557" s="73"/>
      <c r="I557" s="73"/>
    </row>
    <row r="558" spans="1:9">
      <c r="A558" s="19"/>
      <c r="B558" s="19"/>
      <c r="C558" s="19"/>
      <c r="D558" s="19"/>
      <c r="E558" s="19"/>
      <c r="F558" s="19"/>
      <c r="G558" s="73"/>
      <c r="H558" s="73"/>
      <c r="I558" s="73"/>
    </row>
    <row r="559" spans="1:9">
      <c r="A559" s="19"/>
      <c r="B559" s="19"/>
      <c r="C559" s="19"/>
      <c r="D559" s="19"/>
      <c r="E559" s="19"/>
      <c r="F559" s="19"/>
      <c r="G559" s="73"/>
      <c r="H559" s="73"/>
      <c r="I559" s="73"/>
    </row>
    <row r="560" spans="1:9">
      <c r="A560" s="19"/>
      <c r="B560" s="19"/>
      <c r="C560" s="19"/>
      <c r="D560" s="19"/>
      <c r="E560" s="19"/>
      <c r="F560" s="19"/>
      <c r="G560" s="19"/>
      <c r="H560" s="19"/>
      <c r="I560" s="19"/>
    </row>
    <row r="561" spans="1:9">
      <c r="A561" s="19"/>
      <c r="B561" s="19"/>
      <c r="C561" s="19"/>
      <c r="D561" s="19"/>
      <c r="E561" s="19"/>
      <c r="F561" s="19"/>
      <c r="G561" s="19"/>
      <c r="H561" s="19"/>
      <c r="I561" s="19"/>
    </row>
    <row r="562" spans="1:9">
      <c r="A562" s="19"/>
      <c r="B562" s="19"/>
      <c r="C562" s="19"/>
      <c r="D562" s="19"/>
      <c r="E562" s="19"/>
      <c r="F562" s="19"/>
      <c r="G562" s="19"/>
      <c r="H562" s="19"/>
      <c r="I562" s="19"/>
    </row>
    <row r="563" spans="1:9">
      <c r="A563" s="19"/>
      <c r="B563" s="19"/>
      <c r="C563" s="19"/>
      <c r="D563" s="19"/>
      <c r="E563" s="19"/>
      <c r="F563" s="19"/>
      <c r="G563" s="19"/>
      <c r="H563" s="19"/>
      <c r="I563" s="19"/>
    </row>
    <row r="564" spans="1:9">
      <c r="A564" s="19"/>
      <c r="B564" s="19"/>
      <c r="C564" s="19"/>
      <c r="D564" s="19"/>
      <c r="E564" s="19"/>
      <c r="F564" s="19"/>
      <c r="G564" s="199"/>
      <c r="H564" s="199"/>
      <c r="I564" s="199"/>
    </row>
    <row r="565" spans="1:9">
      <c r="A565" s="19"/>
      <c r="B565" s="19"/>
      <c r="C565" s="19"/>
      <c r="D565" s="19"/>
      <c r="E565" s="19"/>
      <c r="F565" s="19"/>
      <c r="G565" s="199"/>
      <c r="H565" s="199"/>
      <c r="I565" s="199"/>
    </row>
    <row r="566" spans="1:9">
      <c r="A566" s="19"/>
      <c r="B566" s="19"/>
      <c r="C566" s="19"/>
      <c r="D566" s="19"/>
      <c r="E566" s="19"/>
      <c r="F566" s="19"/>
      <c r="G566" s="19"/>
      <c r="H566" s="19"/>
      <c r="I566" s="19"/>
    </row>
    <row r="567" spans="1:9">
      <c r="A567" s="19"/>
      <c r="B567" s="19"/>
      <c r="C567" s="19"/>
      <c r="D567" s="19"/>
      <c r="E567" s="19"/>
      <c r="F567" s="19"/>
      <c r="G567" s="198"/>
      <c r="H567" s="198"/>
      <c r="I567" s="198"/>
    </row>
    <row r="568" spans="1:9">
      <c r="A568" s="19"/>
      <c r="B568" s="19"/>
      <c r="C568" s="19"/>
      <c r="D568" s="19"/>
      <c r="E568" s="19"/>
      <c r="F568" s="19"/>
      <c r="G568" s="199"/>
      <c r="H568" s="199"/>
      <c r="I568" s="199"/>
    </row>
    <row r="569" spans="1:9">
      <c r="A569" s="19"/>
      <c r="B569" s="19"/>
      <c r="C569" s="19"/>
      <c r="D569" s="19"/>
      <c r="E569" s="19"/>
      <c r="F569" s="19"/>
      <c r="G569" s="19"/>
      <c r="H569" s="19"/>
      <c r="I569" s="19"/>
    </row>
    <row r="570" spans="1:9">
      <c r="A570" s="19"/>
      <c r="B570" s="19"/>
      <c r="C570" s="19"/>
      <c r="D570" s="19"/>
      <c r="E570" s="19"/>
      <c r="F570" s="19"/>
      <c r="G570" s="19"/>
      <c r="H570" s="19"/>
      <c r="I570" s="19"/>
    </row>
    <row r="571" spans="1:9">
      <c r="A571" s="19"/>
      <c r="B571" s="19"/>
      <c r="C571" s="19"/>
      <c r="D571" s="19"/>
      <c r="E571" s="19"/>
      <c r="F571" s="19"/>
      <c r="G571" s="19"/>
      <c r="H571" s="19"/>
      <c r="I571" s="19"/>
    </row>
    <row r="572" spans="1:9">
      <c r="A572" s="19"/>
      <c r="B572" s="19"/>
      <c r="C572" s="19"/>
      <c r="D572" s="19"/>
      <c r="E572" s="19"/>
      <c r="F572" s="19"/>
      <c r="G572" s="19"/>
      <c r="H572" s="19"/>
      <c r="I572" s="19"/>
    </row>
    <row r="573" spans="1:9">
      <c r="A573" s="19"/>
      <c r="B573" s="19"/>
      <c r="C573" s="19"/>
      <c r="D573" s="19"/>
      <c r="E573" s="19"/>
      <c r="F573" s="19"/>
      <c r="G573" s="19"/>
      <c r="H573" s="19"/>
      <c r="I573" s="19"/>
    </row>
    <row r="574" spans="1:9">
      <c r="A574" s="19"/>
      <c r="B574" s="19"/>
      <c r="C574" s="19"/>
      <c r="D574" s="19"/>
      <c r="E574" s="19"/>
      <c r="F574" s="19"/>
      <c r="G574" s="19"/>
      <c r="H574" s="19"/>
      <c r="I574" s="19"/>
    </row>
    <row r="575" spans="1:9">
      <c r="A575" s="19"/>
      <c r="B575" s="19"/>
      <c r="C575" s="19"/>
      <c r="D575" s="19"/>
      <c r="E575" s="19"/>
      <c r="F575" s="19"/>
      <c r="G575" s="19"/>
      <c r="H575" s="19"/>
      <c r="I575" s="19"/>
    </row>
    <row r="576" spans="1:9">
      <c r="A576" s="19"/>
      <c r="B576" s="19"/>
      <c r="C576" s="19"/>
      <c r="D576" s="19"/>
      <c r="E576" s="19"/>
      <c r="F576" s="19"/>
      <c r="G576" s="19"/>
      <c r="H576" s="19"/>
      <c r="I576" s="19"/>
    </row>
    <row r="577" spans="1:9">
      <c r="A577" s="19"/>
      <c r="B577" s="19"/>
      <c r="C577" s="19"/>
      <c r="D577" s="19"/>
      <c r="E577" s="19"/>
      <c r="F577" s="19"/>
      <c r="G577" s="19"/>
      <c r="H577" s="19"/>
      <c r="I577" s="19"/>
    </row>
    <row r="578" spans="1:9">
      <c r="A578" s="19"/>
      <c r="B578" s="19"/>
      <c r="C578" s="19"/>
      <c r="D578" s="19"/>
      <c r="E578" s="19"/>
      <c r="F578" s="19"/>
      <c r="G578" s="19"/>
      <c r="H578" s="19"/>
      <c r="I578" s="19"/>
    </row>
    <row r="579" spans="1:9">
      <c r="A579" s="19"/>
      <c r="B579" s="19"/>
      <c r="C579" s="19"/>
      <c r="D579" s="19"/>
      <c r="E579" s="19"/>
      <c r="F579" s="19"/>
      <c r="G579" s="19"/>
      <c r="H579" s="19"/>
      <c r="I579" s="19"/>
    </row>
    <row r="580" spans="1:9">
      <c r="A580" s="19"/>
      <c r="B580" s="19"/>
      <c r="C580" s="19"/>
      <c r="D580" s="19"/>
      <c r="E580" s="19"/>
      <c r="F580" s="19"/>
      <c r="G580" s="19"/>
      <c r="H580" s="19"/>
      <c r="I580" s="19"/>
    </row>
    <row r="581" spans="1:9">
      <c r="A581" s="19"/>
      <c r="B581" s="19"/>
      <c r="C581" s="19"/>
      <c r="D581" s="19"/>
      <c r="E581" s="19"/>
      <c r="F581" s="19"/>
      <c r="G581" s="19"/>
      <c r="H581" s="19"/>
      <c r="I581" s="19"/>
    </row>
    <row r="582" spans="1:9">
      <c r="A582" s="19"/>
      <c r="B582" s="19"/>
      <c r="C582" s="19"/>
      <c r="D582" s="19"/>
      <c r="E582" s="19"/>
      <c r="F582" s="19"/>
      <c r="G582" s="19"/>
      <c r="H582" s="19"/>
      <c r="I582" s="19"/>
    </row>
    <row r="583" spans="1:9">
      <c r="A583" s="19"/>
      <c r="B583" s="19"/>
      <c r="C583" s="19"/>
      <c r="D583" s="19"/>
      <c r="E583" s="19"/>
      <c r="F583" s="19"/>
      <c r="G583" s="19"/>
      <c r="H583" s="19"/>
      <c r="I583" s="19"/>
    </row>
    <row r="584" spans="1:9">
      <c r="A584" s="19"/>
      <c r="B584" s="19"/>
      <c r="C584" s="19"/>
      <c r="D584" s="19"/>
      <c r="E584" s="19"/>
      <c r="F584" s="19"/>
      <c r="G584" s="19"/>
      <c r="H584" s="19"/>
      <c r="I584" s="19"/>
    </row>
    <row r="585" spans="1:9">
      <c r="A585" s="19"/>
      <c r="B585" s="19"/>
      <c r="C585" s="19"/>
      <c r="D585" s="19"/>
      <c r="E585" s="19"/>
      <c r="F585" s="19"/>
      <c r="G585" s="19"/>
      <c r="H585" s="19"/>
      <c r="I585" s="19"/>
    </row>
    <row r="586" spans="1:9">
      <c r="A586" s="19"/>
      <c r="B586" s="19"/>
      <c r="C586" s="19"/>
      <c r="D586" s="19"/>
      <c r="E586" s="19"/>
      <c r="F586" s="19"/>
      <c r="G586" s="19"/>
      <c r="H586" s="19"/>
      <c r="I586" s="19"/>
    </row>
    <row r="587" spans="1:9">
      <c r="A587" s="19"/>
      <c r="B587" s="19"/>
      <c r="C587" s="19"/>
      <c r="D587" s="19"/>
      <c r="E587" s="19"/>
      <c r="F587" s="19"/>
      <c r="G587" s="19"/>
      <c r="H587" s="19"/>
      <c r="I587" s="19"/>
    </row>
    <row r="588" spans="1:9">
      <c r="A588" s="19"/>
      <c r="B588" s="19"/>
      <c r="C588" s="19"/>
      <c r="D588" s="19"/>
      <c r="E588" s="19"/>
      <c r="F588" s="19"/>
      <c r="G588" s="19"/>
      <c r="H588" s="19"/>
      <c r="I588" s="19"/>
    </row>
    <row r="589" spans="1:9">
      <c r="A589" s="19"/>
      <c r="B589" s="19"/>
      <c r="C589" s="19"/>
      <c r="D589" s="19"/>
      <c r="E589" s="19"/>
      <c r="F589" s="19"/>
      <c r="G589" s="19"/>
      <c r="H589" s="19"/>
      <c r="I589" s="19"/>
    </row>
    <row r="590" spans="1:9">
      <c r="A590" s="19"/>
      <c r="B590" s="19"/>
      <c r="C590" s="19"/>
      <c r="D590" s="19"/>
      <c r="E590" s="19"/>
      <c r="F590" s="19"/>
      <c r="G590" s="19"/>
      <c r="H590" s="19"/>
      <c r="I590" s="19"/>
    </row>
    <row r="591" spans="1:9">
      <c r="A591" s="19"/>
      <c r="B591" s="19"/>
      <c r="C591" s="19"/>
      <c r="D591" s="19"/>
      <c r="E591" s="19"/>
      <c r="F591" s="19"/>
      <c r="G591" s="19"/>
      <c r="H591" s="19"/>
      <c r="I591" s="19"/>
    </row>
    <row r="592" spans="1:9">
      <c r="A592" s="19"/>
      <c r="B592" s="19"/>
      <c r="C592" s="19"/>
      <c r="D592" s="19"/>
      <c r="E592" s="19"/>
      <c r="F592" s="19"/>
      <c r="G592" s="19"/>
      <c r="H592" s="19"/>
      <c r="I592" s="19"/>
    </row>
    <row r="593" spans="1:9">
      <c r="A593" s="19"/>
      <c r="B593" s="19"/>
      <c r="C593" s="19"/>
      <c r="D593" s="19"/>
      <c r="E593" s="19"/>
      <c r="F593" s="19"/>
      <c r="G593" s="19"/>
      <c r="H593" s="19"/>
      <c r="I593" s="19"/>
    </row>
    <row r="594" spans="1:9">
      <c r="A594" s="19"/>
      <c r="B594" s="19"/>
      <c r="C594" s="19"/>
      <c r="D594" s="19"/>
      <c r="E594" s="19"/>
      <c r="F594" s="19"/>
      <c r="G594" s="19"/>
      <c r="H594" s="19"/>
      <c r="I594" s="19"/>
    </row>
    <row r="595" spans="1:9">
      <c r="A595" s="19"/>
      <c r="B595" s="19"/>
      <c r="C595" s="19"/>
      <c r="D595" s="19"/>
      <c r="E595" s="19"/>
      <c r="F595" s="19"/>
      <c r="G595" s="19"/>
      <c r="H595" s="19"/>
      <c r="I595" s="19"/>
    </row>
    <row r="596" spans="1:9">
      <c r="A596" s="19"/>
      <c r="B596" s="19"/>
      <c r="C596" s="19"/>
      <c r="D596" s="19"/>
      <c r="E596" s="19"/>
      <c r="F596" s="19"/>
      <c r="G596" s="19"/>
      <c r="H596" s="19"/>
      <c r="I596" s="19"/>
    </row>
    <row r="597" spans="1:9">
      <c r="A597" s="19"/>
      <c r="B597" s="19"/>
      <c r="C597" s="19"/>
      <c r="D597" s="19"/>
      <c r="E597" s="19"/>
      <c r="F597" s="19"/>
      <c r="G597" s="19"/>
      <c r="H597" s="19"/>
      <c r="I597" s="19"/>
    </row>
    <row r="598" spans="1:9">
      <c r="A598" s="19"/>
      <c r="B598" s="19"/>
      <c r="C598" s="19"/>
      <c r="D598" s="19"/>
      <c r="E598" s="19"/>
      <c r="F598" s="19"/>
      <c r="G598" s="19"/>
      <c r="H598" s="19"/>
      <c r="I598" s="19"/>
    </row>
    <row r="599" spans="1:9">
      <c r="A599" s="19"/>
      <c r="B599" s="19"/>
      <c r="C599" s="19"/>
      <c r="D599" s="19"/>
      <c r="E599" s="19"/>
      <c r="F599" s="19"/>
      <c r="G599" s="19"/>
      <c r="H599" s="19"/>
      <c r="I599" s="19"/>
    </row>
    <row r="600" spans="1:9">
      <c r="A600" s="19"/>
      <c r="B600" s="19"/>
      <c r="C600" s="19"/>
      <c r="D600" s="19"/>
      <c r="E600" s="19"/>
      <c r="F600" s="19"/>
      <c r="G600" s="19"/>
      <c r="H600" s="19"/>
      <c r="I600" s="19"/>
    </row>
    <row r="601" spans="1:9">
      <c r="A601" s="19"/>
      <c r="B601" s="19"/>
      <c r="C601" s="19"/>
      <c r="D601" s="19"/>
      <c r="E601" s="19"/>
      <c r="F601" s="19"/>
      <c r="G601" s="19"/>
      <c r="H601" s="19"/>
      <c r="I601" s="19"/>
    </row>
    <row r="602" spans="1:9">
      <c r="A602" s="19"/>
      <c r="B602" s="19"/>
      <c r="C602" s="19"/>
      <c r="D602" s="19"/>
      <c r="E602" s="19"/>
      <c r="F602" s="19"/>
      <c r="G602" s="19"/>
      <c r="H602" s="19"/>
      <c r="I602" s="19"/>
    </row>
    <row r="603" spans="1:9">
      <c r="A603" s="19"/>
      <c r="B603" s="19"/>
      <c r="C603" s="19"/>
      <c r="D603" s="19"/>
      <c r="E603" s="19"/>
      <c r="F603" s="19"/>
      <c r="G603" s="19"/>
      <c r="H603" s="19"/>
      <c r="I603" s="19"/>
    </row>
    <row r="604" spans="1:9">
      <c r="A604" s="19"/>
      <c r="B604" s="19"/>
      <c r="C604" s="19"/>
      <c r="D604" s="19"/>
      <c r="E604" s="19"/>
      <c r="F604" s="19"/>
      <c r="G604" s="199"/>
      <c r="H604" s="199"/>
      <c r="I604" s="199"/>
    </row>
    <row r="605" spans="1:9">
      <c r="A605" s="19"/>
      <c r="B605" s="19"/>
      <c r="C605" s="19"/>
      <c r="D605" s="19"/>
      <c r="E605" s="19"/>
      <c r="F605" s="19"/>
      <c r="G605" s="199"/>
      <c r="H605" s="199"/>
      <c r="I605" s="199"/>
    </row>
    <row r="606" spans="1:9">
      <c r="A606" s="19"/>
      <c r="B606" s="19"/>
      <c r="C606" s="19"/>
      <c r="D606" s="19"/>
      <c r="E606" s="19"/>
      <c r="F606" s="19"/>
      <c r="G606" s="19"/>
      <c r="H606" s="19"/>
      <c r="I606" s="19"/>
    </row>
    <row r="607" spans="1:9">
      <c r="A607" s="19"/>
      <c r="B607" s="19"/>
      <c r="C607" s="19"/>
      <c r="D607" s="19"/>
      <c r="E607" s="19"/>
      <c r="F607" s="19"/>
      <c r="G607" s="19"/>
      <c r="H607" s="19"/>
      <c r="I607" s="19"/>
    </row>
    <row r="608" spans="1:9">
      <c r="A608" s="19"/>
      <c r="B608" s="19"/>
      <c r="C608" s="19"/>
      <c r="D608" s="19"/>
      <c r="E608" s="19"/>
      <c r="F608" s="19"/>
      <c r="G608" s="19"/>
      <c r="H608" s="19"/>
      <c r="I608" s="19"/>
    </row>
    <row r="609" spans="1:9">
      <c r="A609" s="19"/>
      <c r="B609" s="19"/>
      <c r="C609" s="19"/>
      <c r="D609" s="19"/>
      <c r="E609" s="19"/>
      <c r="F609" s="19"/>
      <c r="G609" s="73"/>
      <c r="H609" s="73"/>
      <c r="I609" s="73"/>
    </row>
    <row r="610" spans="1:9">
      <c r="A610" s="19"/>
      <c r="B610" s="19"/>
      <c r="C610" s="19"/>
      <c r="D610" s="19"/>
      <c r="E610" s="19"/>
      <c r="F610" s="19"/>
      <c r="G610" s="19"/>
      <c r="H610" s="19"/>
      <c r="I610" s="19"/>
    </row>
    <row r="611" spans="1:9">
      <c r="A611" s="19"/>
      <c r="B611" s="19"/>
      <c r="C611" s="19"/>
      <c r="D611" s="19"/>
      <c r="E611" s="19"/>
      <c r="F611" s="19"/>
      <c r="G611" s="19"/>
      <c r="H611" s="19"/>
      <c r="I611" s="19"/>
    </row>
    <row r="612" spans="1:9">
      <c r="A612" s="19"/>
      <c r="B612" s="19"/>
      <c r="C612" s="19"/>
      <c r="D612" s="19"/>
      <c r="E612" s="19"/>
      <c r="F612" s="19"/>
      <c r="G612" s="19"/>
      <c r="H612" s="19"/>
      <c r="I612" s="19"/>
    </row>
    <row r="613" spans="1:9">
      <c r="A613" s="19"/>
      <c r="B613" s="19"/>
      <c r="C613" s="19"/>
      <c r="D613" s="19"/>
      <c r="E613" s="19"/>
      <c r="F613" s="19"/>
      <c r="G613" s="19"/>
      <c r="H613" s="19"/>
      <c r="I613" s="19"/>
    </row>
    <row r="614" spans="1:9">
      <c r="A614" s="19"/>
      <c r="B614" s="19"/>
      <c r="C614" s="19"/>
      <c r="D614" s="19"/>
      <c r="E614" s="19"/>
      <c r="F614" s="19"/>
      <c r="G614" s="19"/>
      <c r="H614" s="19"/>
      <c r="I614" s="19"/>
    </row>
    <row r="615" spans="1:9">
      <c r="A615" s="19"/>
      <c r="B615" s="19"/>
      <c r="C615" s="19"/>
      <c r="D615" s="19"/>
      <c r="E615" s="19"/>
      <c r="F615" s="19"/>
      <c r="G615" s="19"/>
      <c r="H615" s="19"/>
      <c r="I615" s="19"/>
    </row>
    <row r="616" spans="1:9">
      <c r="A616" s="19"/>
      <c r="B616" s="19"/>
      <c r="C616" s="19"/>
      <c r="D616" s="19"/>
      <c r="E616" s="19"/>
      <c r="F616" s="19"/>
      <c r="G616" s="19"/>
      <c r="H616" s="19"/>
      <c r="I616" s="19"/>
    </row>
    <row r="617" spans="1:9">
      <c r="A617" s="19"/>
      <c r="B617" s="19"/>
      <c r="C617" s="19"/>
      <c r="D617" s="19"/>
      <c r="E617" s="19"/>
      <c r="F617" s="19"/>
      <c r="G617" s="19"/>
      <c r="H617" s="19"/>
      <c r="I617" s="19"/>
    </row>
    <row r="618" spans="1:9">
      <c r="A618" s="19"/>
      <c r="B618" s="19"/>
      <c r="C618" s="19"/>
      <c r="D618" s="19"/>
      <c r="E618" s="19"/>
      <c r="F618" s="19"/>
      <c r="G618" s="19"/>
      <c r="H618" s="19"/>
      <c r="I618" s="19"/>
    </row>
    <row r="619" spans="1:9">
      <c r="A619" s="19"/>
      <c r="B619" s="19"/>
      <c r="C619" s="19"/>
      <c r="D619" s="19"/>
      <c r="E619" s="19"/>
      <c r="F619" s="19"/>
      <c r="G619" s="19"/>
      <c r="H619" s="19"/>
      <c r="I619" s="19"/>
    </row>
    <row r="620" spans="1:9">
      <c r="A620" s="19"/>
      <c r="B620" s="19"/>
      <c r="C620" s="19"/>
      <c r="D620" s="19"/>
      <c r="E620" s="19"/>
      <c r="F620" s="19"/>
      <c r="G620" s="19"/>
      <c r="H620" s="19"/>
      <c r="I620" s="19"/>
    </row>
    <row r="621" spans="1:9">
      <c r="A621" s="19"/>
      <c r="B621" s="19"/>
      <c r="C621" s="19"/>
      <c r="D621" s="19"/>
      <c r="E621" s="19"/>
      <c r="F621" s="19"/>
      <c r="G621" s="19"/>
      <c r="H621" s="19"/>
      <c r="I621" s="19"/>
    </row>
    <row r="622" spans="1:9">
      <c r="A622" s="19"/>
      <c r="B622" s="19"/>
      <c r="C622" s="19"/>
      <c r="D622" s="19"/>
      <c r="E622" s="19"/>
      <c r="F622" s="19"/>
      <c r="G622" s="73"/>
      <c r="H622" s="73"/>
      <c r="I622" s="73"/>
    </row>
    <row r="623" spans="1:9">
      <c r="A623" s="19"/>
      <c r="B623" s="19"/>
      <c r="C623" s="19"/>
      <c r="D623" s="19"/>
      <c r="E623" s="19"/>
      <c r="F623" s="19"/>
      <c r="G623" s="73"/>
      <c r="H623" s="73"/>
      <c r="I623" s="73"/>
    </row>
    <row r="624" spans="1:9">
      <c r="A624" s="19"/>
      <c r="B624" s="19"/>
      <c r="C624" s="19"/>
      <c r="D624" s="19"/>
      <c r="E624" s="19"/>
      <c r="F624" s="19"/>
      <c r="G624" s="19"/>
      <c r="H624" s="19"/>
      <c r="I624" s="19"/>
    </row>
    <row r="625" spans="1:9">
      <c r="A625" s="19"/>
      <c r="B625" s="19"/>
      <c r="C625" s="19"/>
      <c r="D625" s="19"/>
      <c r="E625" s="19"/>
      <c r="F625" s="19"/>
      <c r="G625" s="73"/>
      <c r="H625" s="73"/>
      <c r="I625" s="73"/>
    </row>
    <row r="626" spans="1:9">
      <c r="A626" s="19"/>
      <c r="B626" s="19"/>
      <c r="C626" s="19"/>
      <c r="D626" s="19"/>
      <c r="E626" s="19"/>
      <c r="F626" s="19"/>
      <c r="G626" s="73"/>
      <c r="H626" s="73"/>
      <c r="I626" s="73"/>
    </row>
    <row r="627" spans="1:9">
      <c r="A627" s="19"/>
      <c r="B627" s="19"/>
      <c r="C627" s="19"/>
      <c r="D627" s="19"/>
      <c r="E627" s="19"/>
      <c r="F627" s="19"/>
      <c r="G627" s="73"/>
      <c r="H627" s="73"/>
      <c r="I627" s="73"/>
    </row>
    <row r="628" spans="1:9">
      <c r="A628" s="19"/>
      <c r="B628" s="19"/>
      <c r="C628" s="19"/>
      <c r="D628" s="19"/>
      <c r="E628" s="19"/>
      <c r="F628" s="19"/>
      <c r="G628" s="73"/>
      <c r="H628" s="73"/>
      <c r="I628" s="73"/>
    </row>
    <row r="629" spans="1:9">
      <c r="A629" s="19"/>
      <c r="B629" s="19"/>
      <c r="C629" s="19"/>
      <c r="D629" s="19"/>
      <c r="E629" s="19"/>
      <c r="F629" s="19"/>
      <c r="G629" s="19"/>
      <c r="H629" s="19"/>
      <c r="I629" s="19"/>
    </row>
    <row r="630" spans="1:9">
      <c r="A630" s="19"/>
      <c r="B630" s="19"/>
      <c r="C630" s="19"/>
      <c r="D630" s="19"/>
      <c r="E630" s="19"/>
      <c r="F630" s="19"/>
      <c r="G630" s="19"/>
      <c r="H630" s="19"/>
      <c r="I630" s="19"/>
    </row>
    <row r="631" spans="1:9">
      <c r="A631" s="19"/>
      <c r="B631" s="19"/>
      <c r="C631" s="19"/>
      <c r="D631" s="19"/>
      <c r="E631" s="19"/>
      <c r="F631" s="19"/>
      <c r="G631" s="73"/>
      <c r="H631" s="73"/>
      <c r="I631" s="73"/>
    </row>
    <row r="632" spans="1:9">
      <c r="A632" s="19"/>
      <c r="B632" s="19"/>
      <c r="C632" s="19"/>
      <c r="D632" s="19"/>
      <c r="E632" s="19"/>
      <c r="F632" s="73"/>
      <c r="G632" s="19"/>
      <c r="H632" s="19"/>
      <c r="I632" s="19"/>
    </row>
    <row r="633" spans="1:9">
      <c r="A633" s="19"/>
      <c r="B633" s="19"/>
      <c r="C633" s="19"/>
      <c r="D633" s="19"/>
      <c r="E633" s="19"/>
      <c r="F633" s="19"/>
      <c r="G633" s="19"/>
      <c r="H633" s="19"/>
      <c r="I633" s="19"/>
    </row>
    <row r="634" spans="1:9">
      <c r="A634" s="19"/>
      <c r="B634" s="19"/>
      <c r="C634" s="19"/>
      <c r="D634" s="19"/>
      <c r="E634" s="19"/>
      <c r="F634" s="19"/>
      <c r="G634" s="19"/>
      <c r="H634" s="19"/>
      <c r="I634" s="19"/>
    </row>
    <row r="635" spans="1:9">
      <c r="A635" s="19"/>
      <c r="B635" s="19"/>
      <c r="C635" s="19"/>
      <c r="D635" s="19"/>
      <c r="E635" s="19"/>
      <c r="F635" s="19"/>
      <c r="G635" s="19"/>
      <c r="H635" s="19"/>
      <c r="I635" s="19"/>
    </row>
    <row r="636" spans="1:9">
      <c r="A636" s="19"/>
      <c r="B636" s="19"/>
      <c r="C636" s="19"/>
      <c r="D636" s="19"/>
      <c r="E636" s="19"/>
      <c r="F636" s="19"/>
      <c r="G636" s="19"/>
      <c r="H636" s="19"/>
      <c r="I636" s="19"/>
    </row>
    <row r="637" spans="1:9">
      <c r="A637" s="19"/>
      <c r="B637" s="19"/>
      <c r="C637" s="19"/>
      <c r="D637" s="19"/>
      <c r="E637" s="19"/>
      <c r="F637" s="19"/>
      <c r="G637" s="19"/>
      <c r="H637" s="19"/>
      <c r="I637" s="19"/>
    </row>
    <row r="638" spans="1:9">
      <c r="A638" s="19"/>
      <c r="B638" s="19"/>
      <c r="C638" s="19"/>
      <c r="D638" s="19"/>
      <c r="E638" s="19"/>
      <c r="F638" s="19"/>
      <c r="G638" s="19"/>
      <c r="H638" s="19"/>
      <c r="I638" s="19"/>
    </row>
    <row r="639" spans="1:9">
      <c r="A639" s="19"/>
      <c r="B639" s="19"/>
      <c r="C639" s="19"/>
      <c r="D639" s="19"/>
      <c r="E639" s="19"/>
      <c r="F639" s="19"/>
      <c r="G639" s="19"/>
      <c r="H639" s="19"/>
      <c r="I639" s="19"/>
    </row>
    <row r="640" spans="1:9">
      <c r="A640" s="19"/>
      <c r="B640" s="19"/>
      <c r="C640" s="19"/>
      <c r="D640" s="19"/>
      <c r="E640" s="19"/>
      <c r="F640" s="19"/>
      <c r="G640" s="19"/>
      <c r="H640" s="19"/>
      <c r="I640" s="19"/>
    </row>
    <row r="641" spans="1:9">
      <c r="A641" s="19"/>
      <c r="B641" s="19"/>
      <c r="C641" s="19"/>
      <c r="D641" s="19"/>
      <c r="E641" s="19"/>
      <c r="F641" s="19"/>
      <c r="G641" s="19"/>
      <c r="H641" s="19"/>
      <c r="I641" s="19"/>
    </row>
    <row r="642" spans="1:9">
      <c r="A642" s="19"/>
      <c r="B642" s="19"/>
      <c r="C642" s="19"/>
      <c r="D642" s="19"/>
      <c r="E642" s="19"/>
      <c r="F642" s="19"/>
      <c r="G642" s="19"/>
      <c r="H642" s="19"/>
      <c r="I642" s="19"/>
    </row>
    <row r="643" spans="1:9">
      <c r="A643" s="19"/>
      <c r="B643" s="19"/>
      <c r="C643" s="19"/>
      <c r="D643" s="19"/>
      <c r="E643" s="19"/>
      <c r="F643" s="19"/>
      <c r="G643" s="19"/>
      <c r="H643" s="19"/>
      <c r="I643" s="19"/>
    </row>
    <row r="644" spans="1:9">
      <c r="A644" s="19"/>
      <c r="B644" s="19"/>
      <c r="C644" s="19"/>
      <c r="D644" s="19"/>
      <c r="E644" s="19"/>
      <c r="F644" s="19"/>
      <c r="G644" s="77"/>
      <c r="H644" s="77"/>
      <c r="I644" s="77"/>
    </row>
    <row r="645" spans="1:9">
      <c r="A645" s="19"/>
      <c r="B645" s="19"/>
      <c r="C645" s="19"/>
      <c r="D645" s="19"/>
      <c r="E645" s="19"/>
      <c r="F645" s="19"/>
      <c r="G645" s="73"/>
      <c r="H645" s="73"/>
      <c r="I645" s="73"/>
    </row>
    <row r="646" spans="1:9">
      <c r="A646" s="19"/>
      <c r="B646" s="19"/>
      <c r="C646" s="19"/>
      <c r="D646" s="19"/>
      <c r="E646" s="19"/>
      <c r="F646" s="19"/>
      <c r="G646" s="19"/>
      <c r="H646" s="19"/>
      <c r="I646" s="19"/>
    </row>
    <row r="647" spans="1:9">
      <c r="A647" s="19"/>
      <c r="B647" s="19"/>
      <c r="C647" s="19"/>
      <c r="D647" s="19"/>
      <c r="E647" s="19"/>
      <c r="F647" s="19"/>
      <c r="G647" s="19"/>
      <c r="H647" s="19"/>
      <c r="I647" s="19"/>
    </row>
    <row r="648" spans="1:9">
      <c r="A648" s="19"/>
      <c r="B648" s="19"/>
      <c r="C648" s="19"/>
      <c r="D648" s="19"/>
      <c r="E648" s="19"/>
      <c r="F648" s="19"/>
      <c r="G648" s="19"/>
      <c r="H648" s="19"/>
      <c r="I648" s="19"/>
    </row>
    <row r="649" spans="1:9">
      <c r="A649" s="19"/>
      <c r="B649" s="19"/>
      <c r="C649" s="19"/>
      <c r="D649" s="19"/>
      <c r="E649" s="19"/>
      <c r="F649" s="19"/>
      <c r="G649" s="199"/>
      <c r="H649" s="199"/>
      <c r="I649" s="199"/>
    </row>
    <row r="650" spans="1:9">
      <c r="A650" s="19"/>
      <c r="B650" s="19"/>
      <c r="C650" s="19"/>
      <c r="D650" s="19"/>
      <c r="E650" s="19"/>
      <c r="F650" s="19"/>
      <c r="G650" s="199"/>
      <c r="H650" s="199"/>
      <c r="I650" s="199"/>
    </row>
    <row r="651" spans="1:9">
      <c r="A651" s="19"/>
      <c r="B651" s="19"/>
      <c r="C651" s="19"/>
      <c r="D651" s="19"/>
      <c r="E651" s="19"/>
      <c r="F651" s="19"/>
      <c r="G651" s="19"/>
      <c r="H651" s="19"/>
      <c r="I651" s="19"/>
    </row>
    <row r="652" spans="1:9">
      <c r="A652" s="19"/>
      <c r="B652" s="19"/>
      <c r="C652" s="19"/>
      <c r="D652" s="19"/>
      <c r="E652" s="19"/>
      <c r="F652" s="19"/>
      <c r="G652" s="19"/>
      <c r="H652" s="19"/>
      <c r="I652" s="19"/>
    </row>
    <row r="653" spans="1:9">
      <c r="A653" s="19"/>
      <c r="B653" s="19"/>
      <c r="C653" s="19"/>
      <c r="D653" s="19"/>
      <c r="E653" s="19"/>
      <c r="F653" s="19"/>
      <c r="G653" s="19"/>
      <c r="H653" s="19"/>
      <c r="I653" s="19"/>
    </row>
    <row r="654" spans="1:9">
      <c r="A654" s="19"/>
      <c r="B654" s="19"/>
      <c r="C654" s="19"/>
      <c r="D654" s="19"/>
      <c r="E654" s="19"/>
      <c r="F654" s="19"/>
      <c r="G654" s="19"/>
      <c r="H654" s="19"/>
      <c r="I654" s="19"/>
    </row>
    <row r="655" spans="1:9">
      <c r="A655" s="19"/>
      <c r="B655" s="19"/>
      <c r="C655" s="19"/>
      <c r="D655" s="19"/>
      <c r="E655" s="19"/>
      <c r="F655" s="19"/>
      <c r="G655" s="19"/>
      <c r="H655" s="19"/>
      <c r="I655" s="19"/>
    </row>
    <row r="656" spans="1:9">
      <c r="A656" s="19"/>
      <c r="B656" s="19"/>
      <c r="C656" s="19"/>
      <c r="D656" s="19"/>
      <c r="E656" s="19"/>
      <c r="F656" s="19"/>
      <c r="G656" s="19"/>
      <c r="H656" s="19"/>
      <c r="I656" s="19"/>
    </row>
    <row r="657" spans="1:9">
      <c r="A657" s="19"/>
      <c r="B657" s="19"/>
      <c r="C657" s="19"/>
      <c r="D657" s="19"/>
      <c r="E657" s="19"/>
      <c r="F657" s="19"/>
      <c r="G657" s="19"/>
      <c r="H657" s="19"/>
      <c r="I657" s="19"/>
    </row>
    <row r="658" spans="1:9">
      <c r="A658" s="19"/>
      <c r="B658" s="19"/>
      <c r="C658" s="19"/>
      <c r="D658" s="19"/>
      <c r="E658" s="19"/>
      <c r="F658" s="19"/>
      <c r="G658" s="19"/>
      <c r="H658" s="19"/>
      <c r="I658" s="19"/>
    </row>
    <row r="659" spans="1:9">
      <c r="A659" s="19"/>
      <c r="B659" s="19"/>
      <c r="C659" s="19"/>
      <c r="D659" s="19"/>
      <c r="E659" s="19"/>
      <c r="F659" s="19"/>
      <c r="G659" s="199"/>
      <c r="H659" s="199"/>
      <c r="I659" s="199"/>
    </row>
    <row r="660" spans="1:9">
      <c r="A660" s="19"/>
      <c r="B660" s="19"/>
      <c r="C660" s="19"/>
      <c r="D660" s="19"/>
      <c r="E660" s="19"/>
      <c r="F660" s="19"/>
      <c r="G660" s="19"/>
      <c r="H660" s="19"/>
      <c r="I660" s="19"/>
    </row>
    <row r="661" spans="1:9">
      <c r="A661" s="19"/>
      <c r="B661" s="19"/>
      <c r="C661" s="19"/>
      <c r="D661" s="19"/>
      <c r="E661" s="19"/>
      <c r="F661" s="19"/>
      <c r="G661" s="19"/>
      <c r="H661" s="19"/>
      <c r="I661" s="19"/>
    </row>
    <row r="662" spans="1:9">
      <c r="A662" s="19"/>
      <c r="B662" s="19"/>
      <c r="C662" s="19"/>
      <c r="D662" s="19"/>
      <c r="E662" s="19"/>
      <c r="F662" s="19"/>
      <c r="G662" s="199"/>
      <c r="H662" s="199"/>
      <c r="I662" s="199"/>
    </row>
    <row r="663" spans="1:9">
      <c r="A663" s="19"/>
      <c r="B663" s="19"/>
      <c r="C663" s="19"/>
      <c r="D663" s="19"/>
      <c r="E663" s="19"/>
      <c r="F663" s="19"/>
      <c r="G663" s="19"/>
      <c r="H663" s="19"/>
      <c r="I663" s="19"/>
    </row>
    <row r="664" spans="1:9">
      <c r="A664" s="19"/>
      <c r="B664" s="19"/>
      <c r="C664" s="19"/>
      <c r="D664" s="19"/>
      <c r="E664" s="19"/>
      <c r="F664" s="19"/>
      <c r="G664" s="19"/>
      <c r="H664" s="19"/>
      <c r="I664" s="19"/>
    </row>
    <row r="665" spans="1:9">
      <c r="A665" s="19"/>
      <c r="B665" s="19"/>
      <c r="C665" s="19"/>
      <c r="D665" s="19"/>
      <c r="E665" s="19"/>
      <c r="F665" s="19"/>
      <c r="G665" s="199"/>
      <c r="H665" s="199"/>
      <c r="I665" s="199"/>
    </row>
    <row r="666" spans="1:9">
      <c r="A666" s="19"/>
      <c r="B666" s="19"/>
      <c r="C666" s="19"/>
      <c r="D666" s="19"/>
      <c r="E666" s="19"/>
      <c r="F666" s="19"/>
      <c r="G666" s="19"/>
      <c r="H666" s="19"/>
      <c r="I666" s="19"/>
    </row>
    <row r="667" spans="1:9">
      <c r="A667" s="19"/>
      <c r="B667" s="19"/>
      <c r="C667" s="19"/>
      <c r="D667" s="19"/>
      <c r="E667" s="19"/>
      <c r="F667" s="19"/>
      <c r="G667" s="19"/>
      <c r="H667" s="19"/>
      <c r="I667" s="19"/>
    </row>
    <row r="668" spans="1:9">
      <c r="A668" s="19"/>
      <c r="B668" s="19"/>
      <c r="C668" s="19"/>
      <c r="D668" s="19"/>
      <c r="E668" s="19"/>
      <c r="F668" s="19"/>
      <c r="G668" s="19"/>
      <c r="H668" s="19"/>
      <c r="I668" s="19"/>
    </row>
    <row r="669" spans="1:9">
      <c r="A669" s="19"/>
      <c r="B669" s="19"/>
      <c r="C669" s="19"/>
      <c r="D669" s="19"/>
      <c r="E669" s="19"/>
      <c r="F669" s="19"/>
      <c r="G669" s="199"/>
      <c r="H669" s="199"/>
      <c r="I669" s="199"/>
    </row>
    <row r="670" spans="1:9">
      <c r="A670" s="19"/>
      <c r="B670" s="19"/>
      <c r="C670" s="19"/>
      <c r="D670" s="19"/>
      <c r="E670" s="19"/>
      <c r="F670" s="19"/>
      <c r="G670" s="19"/>
      <c r="H670" s="19"/>
      <c r="I670" s="19"/>
    </row>
    <row r="671" spans="1:9">
      <c r="A671" s="19"/>
      <c r="B671" s="19"/>
      <c r="C671" s="19"/>
      <c r="D671" s="19"/>
      <c r="E671" s="19"/>
      <c r="F671" s="19"/>
      <c r="G671" s="19"/>
      <c r="H671" s="19"/>
      <c r="I671" s="19"/>
    </row>
    <row r="672" spans="1:9">
      <c r="A672" s="19"/>
      <c r="B672" s="19"/>
      <c r="C672" s="19"/>
      <c r="D672" s="19"/>
      <c r="E672" s="19"/>
      <c r="F672" s="19"/>
      <c r="G672" s="19"/>
      <c r="H672" s="19"/>
      <c r="I672" s="19"/>
    </row>
    <row r="673" spans="1:9">
      <c r="A673" s="19"/>
      <c r="B673" s="19"/>
      <c r="C673" s="19"/>
      <c r="D673" s="19"/>
      <c r="E673" s="19"/>
      <c r="F673" s="19"/>
      <c r="G673" s="19"/>
      <c r="H673" s="19"/>
      <c r="I673" s="19"/>
    </row>
    <row r="674" spans="1:9">
      <c r="A674" s="19"/>
      <c r="B674" s="19"/>
      <c r="C674" s="19"/>
      <c r="D674" s="19"/>
      <c r="E674" s="19"/>
      <c r="F674" s="19"/>
      <c r="G674" s="19"/>
      <c r="H674" s="19"/>
      <c r="I674" s="19"/>
    </row>
    <row r="675" spans="1:9">
      <c r="A675" s="19"/>
      <c r="B675" s="19"/>
      <c r="C675" s="19"/>
      <c r="D675" s="19"/>
      <c r="E675" s="19"/>
      <c r="F675" s="19"/>
      <c r="G675" s="19"/>
      <c r="H675" s="19"/>
      <c r="I675" s="19"/>
    </row>
    <row r="676" spans="1:9">
      <c r="A676" s="19"/>
      <c r="B676" s="19"/>
      <c r="C676" s="19"/>
      <c r="D676" s="19"/>
      <c r="E676" s="19"/>
      <c r="F676" s="19"/>
      <c r="G676" s="19"/>
      <c r="H676" s="19"/>
      <c r="I676" s="19"/>
    </row>
    <row r="677" spans="1:9">
      <c r="A677" s="19"/>
      <c r="B677" s="19"/>
      <c r="C677" s="19"/>
      <c r="D677" s="19"/>
      <c r="E677" s="19"/>
      <c r="F677" s="19"/>
      <c r="G677" s="19"/>
      <c r="H677" s="19"/>
      <c r="I677" s="19"/>
    </row>
    <row r="678" spans="1:9">
      <c r="A678" s="19"/>
      <c r="B678" s="19"/>
      <c r="C678" s="19"/>
      <c r="D678" s="19"/>
      <c r="E678" s="19"/>
      <c r="F678" s="19"/>
      <c r="G678" s="19"/>
      <c r="H678" s="19"/>
      <c r="I678" s="19"/>
    </row>
    <row r="679" spans="1:9">
      <c r="A679" s="19"/>
      <c r="B679" s="19"/>
      <c r="C679" s="19"/>
      <c r="D679" s="19"/>
      <c r="E679" s="19"/>
      <c r="F679" s="19"/>
      <c r="G679" s="19"/>
      <c r="H679" s="19"/>
      <c r="I679" s="19"/>
    </row>
    <row r="680" spans="1:9">
      <c r="A680" s="19"/>
      <c r="B680" s="19"/>
      <c r="C680" s="19"/>
      <c r="D680" s="19"/>
      <c r="E680" s="19"/>
      <c r="F680" s="19"/>
      <c r="G680" s="19"/>
      <c r="H680" s="19"/>
      <c r="I680" s="19"/>
    </row>
    <row r="681" spans="1:9">
      <c r="A681" s="19"/>
      <c r="B681" s="19"/>
      <c r="C681" s="19"/>
      <c r="D681" s="73"/>
      <c r="E681" s="19"/>
      <c r="F681" s="19"/>
      <c r="G681" s="19"/>
      <c r="H681" s="19"/>
      <c r="I681" s="19"/>
    </row>
    <row r="682" spans="1:9">
      <c r="A682" s="19"/>
      <c r="B682" s="19"/>
      <c r="C682" s="19"/>
      <c r="D682" s="19"/>
      <c r="E682" s="19"/>
      <c r="F682" s="19"/>
      <c r="G682" s="19"/>
      <c r="H682" s="19"/>
      <c r="I682" s="19"/>
    </row>
    <row r="683" spans="1:9">
      <c r="A683" s="19"/>
      <c r="B683" s="19"/>
      <c r="C683" s="19"/>
      <c r="D683" s="19"/>
      <c r="E683" s="19"/>
      <c r="F683" s="19"/>
      <c r="G683" s="19"/>
      <c r="H683" s="19"/>
      <c r="I683" s="19"/>
    </row>
    <row r="684" spans="1:9">
      <c r="A684" s="19"/>
      <c r="B684" s="19"/>
      <c r="C684" s="19"/>
      <c r="D684" s="19"/>
      <c r="E684" s="19"/>
      <c r="F684" s="73"/>
      <c r="G684" s="19"/>
      <c r="H684" s="19"/>
      <c r="I684" s="19"/>
    </row>
    <row r="685" spans="1:9">
      <c r="A685" s="19"/>
      <c r="B685" s="19"/>
      <c r="C685" s="19"/>
      <c r="D685" s="19"/>
      <c r="E685" s="19"/>
      <c r="F685" s="73"/>
      <c r="G685" s="19"/>
      <c r="H685" s="19"/>
      <c r="I685" s="19"/>
    </row>
    <row r="686" spans="1:9">
      <c r="A686" s="19"/>
      <c r="B686" s="19"/>
      <c r="C686" s="19"/>
      <c r="D686" s="19"/>
      <c r="E686" s="19"/>
      <c r="F686" s="73"/>
      <c r="G686" s="19"/>
      <c r="H686" s="19"/>
      <c r="I686" s="19"/>
    </row>
    <row r="687" spans="1:9">
      <c r="A687" s="19"/>
      <c r="B687" s="19"/>
      <c r="C687" s="19"/>
      <c r="D687" s="19"/>
      <c r="E687" s="19"/>
      <c r="F687" s="73"/>
      <c r="G687" s="19"/>
      <c r="H687" s="19"/>
      <c r="I687" s="19"/>
    </row>
    <row r="688" spans="1:9">
      <c r="A688" s="19"/>
      <c r="B688" s="19"/>
      <c r="C688" s="19"/>
      <c r="D688" s="19"/>
      <c r="E688" s="19"/>
      <c r="F688" s="73"/>
      <c r="G688" s="19"/>
      <c r="H688" s="19"/>
      <c r="I688" s="19"/>
    </row>
    <row r="689" spans="1:9">
      <c r="A689" s="19"/>
      <c r="B689" s="19"/>
      <c r="C689" s="19"/>
      <c r="D689" s="73"/>
      <c r="E689" s="19"/>
      <c r="F689" s="19"/>
      <c r="G689" s="19"/>
      <c r="H689" s="19"/>
      <c r="I689" s="19"/>
    </row>
    <row r="690" spans="1:9">
      <c r="A690" s="19"/>
      <c r="B690" s="19"/>
      <c r="C690" s="19"/>
      <c r="D690" s="19"/>
      <c r="E690" s="19"/>
      <c r="F690" s="73"/>
      <c r="G690" s="19"/>
      <c r="H690" s="19"/>
      <c r="I690" s="19"/>
    </row>
    <row r="691" spans="1:9">
      <c r="A691" s="19"/>
      <c r="B691" s="19"/>
      <c r="C691" s="19"/>
      <c r="D691" s="19"/>
      <c r="E691" s="19"/>
      <c r="F691" s="19"/>
      <c r="G691" s="19"/>
      <c r="H691" s="19"/>
      <c r="I691" s="19"/>
    </row>
    <row r="692" spans="1:9">
      <c r="A692" s="19"/>
      <c r="B692" s="19"/>
      <c r="C692" s="19"/>
      <c r="D692" s="19"/>
      <c r="E692" s="19"/>
      <c r="F692" s="19"/>
      <c r="G692" s="19"/>
      <c r="H692" s="19"/>
      <c r="I692" s="19"/>
    </row>
    <row r="693" spans="1:9">
      <c r="A693" s="19"/>
      <c r="B693" s="19"/>
      <c r="C693" s="19"/>
      <c r="D693" s="19"/>
      <c r="E693" s="19"/>
      <c r="F693" s="19"/>
      <c r="G693" s="19"/>
      <c r="H693" s="19"/>
      <c r="I693" s="19"/>
    </row>
    <row r="694" spans="1:9">
      <c r="A694" s="19"/>
      <c r="B694" s="19"/>
      <c r="C694" s="19"/>
      <c r="D694" s="19"/>
      <c r="E694" s="19"/>
      <c r="F694" s="19"/>
      <c r="G694" s="19"/>
      <c r="H694" s="19"/>
      <c r="I694" s="19"/>
    </row>
    <row r="695" spans="1:9">
      <c r="A695" s="19"/>
      <c r="B695" s="19"/>
      <c r="C695" s="19"/>
      <c r="D695" s="19"/>
      <c r="E695" s="19"/>
      <c r="F695" s="19"/>
      <c r="G695" s="19"/>
      <c r="H695" s="19"/>
      <c r="I695" s="19"/>
    </row>
    <row r="696" spans="1:9">
      <c r="A696" s="19"/>
      <c r="B696" s="19"/>
      <c r="C696" s="19"/>
      <c r="D696" s="19"/>
      <c r="E696" s="19"/>
      <c r="F696" s="19"/>
      <c r="G696" s="19"/>
      <c r="H696" s="19"/>
      <c r="I696" s="19"/>
    </row>
    <row r="697" spans="1:9">
      <c r="A697" s="19"/>
      <c r="B697" s="19"/>
      <c r="C697" s="19"/>
      <c r="D697" s="19"/>
      <c r="E697" s="19"/>
      <c r="F697" s="19"/>
      <c r="G697" s="19"/>
      <c r="H697" s="19"/>
      <c r="I697" s="19"/>
    </row>
    <row r="698" spans="1:9">
      <c r="A698" s="19"/>
      <c r="B698" s="19"/>
      <c r="C698" s="19"/>
      <c r="D698" s="19"/>
      <c r="E698" s="19"/>
      <c r="F698" s="19"/>
      <c r="G698" s="73"/>
      <c r="H698" s="73"/>
      <c r="I698" s="73"/>
    </row>
    <row r="699" spans="1:9">
      <c r="A699" s="19"/>
      <c r="B699" s="19"/>
      <c r="C699" s="19"/>
      <c r="D699" s="19"/>
      <c r="E699" s="19"/>
      <c r="F699" s="19"/>
      <c r="G699" s="19"/>
      <c r="H699" s="19"/>
      <c r="I699" s="19"/>
    </row>
    <row r="700" spans="1:9">
      <c r="A700" s="19"/>
      <c r="B700" s="19"/>
      <c r="C700" s="19"/>
      <c r="D700" s="19"/>
      <c r="E700" s="19"/>
      <c r="F700" s="19"/>
      <c r="G700" s="19"/>
      <c r="H700" s="19"/>
      <c r="I700" s="19"/>
    </row>
    <row r="701" spans="1:9">
      <c r="A701" s="19"/>
      <c r="B701" s="19"/>
      <c r="C701" s="19"/>
      <c r="D701" s="19"/>
      <c r="E701" s="19"/>
      <c r="F701" s="19"/>
      <c r="G701" s="19"/>
      <c r="H701" s="19"/>
      <c r="I701" s="19"/>
    </row>
    <row r="702" spans="1:9">
      <c r="A702" s="19"/>
      <c r="B702" s="19"/>
      <c r="C702" s="19"/>
      <c r="D702" s="19"/>
      <c r="E702" s="19"/>
      <c r="F702" s="19"/>
      <c r="G702" s="19"/>
      <c r="H702" s="19"/>
      <c r="I702" s="19"/>
    </row>
    <row r="703" spans="1:9">
      <c r="A703" s="19"/>
      <c r="B703" s="19"/>
      <c r="C703" s="19"/>
      <c r="D703" s="19"/>
      <c r="E703" s="19"/>
      <c r="F703" s="19"/>
      <c r="G703" s="19"/>
      <c r="H703" s="19"/>
      <c r="I703" s="19"/>
    </row>
    <row r="704" spans="1:9">
      <c r="A704" s="19"/>
      <c r="B704" s="19"/>
      <c r="C704" s="19"/>
      <c r="D704" s="19"/>
      <c r="E704" s="19"/>
      <c r="F704" s="19"/>
      <c r="G704" s="19"/>
      <c r="H704" s="19"/>
      <c r="I704" s="19"/>
    </row>
    <row r="705" spans="1:9">
      <c r="A705" s="19"/>
      <c r="B705" s="19"/>
      <c r="C705" s="19"/>
      <c r="D705" s="19"/>
      <c r="E705" s="19"/>
      <c r="F705" s="19"/>
      <c r="G705" s="19"/>
      <c r="H705" s="19"/>
      <c r="I705" s="19"/>
    </row>
    <row r="706" spans="1:9">
      <c r="A706" s="19"/>
      <c r="B706" s="19"/>
      <c r="C706" s="19"/>
      <c r="D706" s="19"/>
      <c r="E706" s="19"/>
      <c r="F706" s="19"/>
      <c r="G706" s="19"/>
      <c r="H706" s="19"/>
      <c r="I706" s="19"/>
    </row>
    <row r="707" spans="1:9">
      <c r="A707" s="19"/>
      <c r="B707" s="19"/>
      <c r="C707" s="19"/>
      <c r="D707" s="19"/>
      <c r="E707" s="19"/>
      <c r="F707" s="19"/>
      <c r="G707" s="19"/>
      <c r="H707" s="19"/>
      <c r="I707" s="19"/>
    </row>
    <row r="708" spans="1:9">
      <c r="A708" s="19"/>
      <c r="B708" s="19"/>
      <c r="C708" s="19"/>
      <c r="D708" s="19"/>
      <c r="E708" s="19"/>
      <c r="F708" s="19"/>
      <c r="G708" s="19"/>
      <c r="H708" s="19"/>
      <c r="I708" s="19"/>
    </row>
    <row r="709" spans="1:9">
      <c r="A709" s="19"/>
      <c r="B709" s="19"/>
      <c r="C709" s="19"/>
      <c r="D709" s="19"/>
      <c r="E709" s="19"/>
      <c r="F709" s="19"/>
      <c r="G709" s="19"/>
      <c r="H709" s="19"/>
      <c r="I709" s="19"/>
    </row>
    <row r="710" spans="1:9">
      <c r="A710" s="19"/>
      <c r="B710" s="19"/>
      <c r="C710" s="19"/>
      <c r="D710" s="19"/>
      <c r="E710" s="19"/>
      <c r="F710" s="19"/>
      <c r="G710" s="19"/>
      <c r="H710" s="19"/>
      <c r="I710" s="19"/>
    </row>
    <row r="711" spans="1:9">
      <c r="A711" s="19"/>
      <c r="B711" s="19"/>
      <c r="C711" s="19"/>
      <c r="D711" s="19"/>
      <c r="E711" s="19"/>
      <c r="F711" s="19"/>
      <c r="G711" s="19"/>
      <c r="H711" s="19"/>
      <c r="I711" s="19"/>
    </row>
    <row r="712" spans="1:9">
      <c r="A712" s="19"/>
      <c r="B712" s="19"/>
      <c r="C712" s="19"/>
      <c r="D712" s="19"/>
      <c r="E712" s="19"/>
      <c r="F712" s="19"/>
      <c r="G712" s="19"/>
      <c r="H712" s="19"/>
      <c r="I712" s="19"/>
    </row>
    <row r="713" spans="1:9">
      <c r="A713" s="19"/>
      <c r="B713" s="19"/>
      <c r="C713" s="19"/>
      <c r="D713" s="19"/>
      <c r="E713" s="19"/>
      <c r="F713" s="19"/>
      <c r="G713" s="19"/>
      <c r="H713" s="19"/>
      <c r="I713" s="19"/>
    </row>
    <row r="714" spans="1:9">
      <c r="A714" s="19"/>
      <c r="B714" s="19"/>
      <c r="C714" s="19"/>
      <c r="D714" s="19"/>
      <c r="E714" s="19"/>
      <c r="F714" s="19"/>
      <c r="G714" s="19"/>
      <c r="H714" s="19"/>
      <c r="I714" s="19"/>
    </row>
    <row r="715" spans="1:9">
      <c r="A715" s="19"/>
      <c r="B715" s="19"/>
      <c r="C715" s="19"/>
      <c r="D715" s="19"/>
      <c r="E715" s="19"/>
      <c r="F715" s="19"/>
      <c r="G715" s="19"/>
      <c r="H715" s="19"/>
      <c r="I715" s="19"/>
    </row>
    <row r="716" spans="1:9">
      <c r="A716" s="19"/>
      <c r="B716" s="19"/>
      <c r="C716" s="19"/>
      <c r="D716" s="19"/>
      <c r="E716" s="19"/>
      <c r="F716" s="19"/>
      <c r="G716" s="19"/>
      <c r="H716" s="19"/>
      <c r="I716" s="19"/>
    </row>
    <row r="717" spans="1:9">
      <c r="A717" s="19"/>
      <c r="B717" s="19"/>
      <c r="C717" s="19"/>
      <c r="D717" s="19"/>
      <c r="E717" s="19"/>
      <c r="F717" s="19"/>
      <c r="G717" s="19"/>
      <c r="H717" s="19"/>
      <c r="I717" s="19"/>
    </row>
    <row r="718" spans="1:9">
      <c r="A718" s="19"/>
      <c r="B718" s="19"/>
      <c r="C718" s="19"/>
      <c r="D718" s="19"/>
      <c r="E718" s="19"/>
      <c r="F718" s="19"/>
      <c r="G718" s="19"/>
      <c r="H718" s="19"/>
      <c r="I718" s="19"/>
    </row>
    <row r="719" spans="1:9">
      <c r="A719" s="19"/>
      <c r="B719" s="19"/>
      <c r="C719" s="19"/>
      <c r="D719" s="19"/>
      <c r="E719" s="19"/>
      <c r="F719" s="19"/>
      <c r="G719" s="19"/>
      <c r="H719" s="19"/>
      <c r="I719" s="19"/>
    </row>
    <row r="720" spans="1:9">
      <c r="A720" s="19"/>
      <c r="B720" s="19"/>
      <c r="C720" s="19"/>
      <c r="D720" s="19"/>
      <c r="E720" s="19"/>
      <c r="F720" s="19"/>
      <c r="G720" s="19"/>
      <c r="H720" s="19"/>
      <c r="I720" s="19"/>
    </row>
    <row r="721" spans="1:9">
      <c r="A721" s="19"/>
      <c r="B721" s="19"/>
      <c r="C721" s="19"/>
      <c r="D721" s="19"/>
      <c r="E721" s="19"/>
      <c r="F721" s="19"/>
      <c r="G721" s="73"/>
      <c r="H721" s="73"/>
      <c r="I721" s="73"/>
    </row>
    <row r="722" spans="1:9">
      <c r="A722" s="19"/>
      <c r="B722" s="19"/>
      <c r="C722" s="19"/>
      <c r="D722" s="19"/>
      <c r="E722" s="19"/>
      <c r="F722" s="19"/>
      <c r="G722" s="73"/>
      <c r="H722" s="73"/>
      <c r="I722" s="73"/>
    </row>
    <row r="723" spans="1:9">
      <c r="A723" s="19"/>
      <c r="B723" s="19"/>
      <c r="C723" s="19"/>
      <c r="D723" s="19"/>
      <c r="E723" s="19"/>
      <c r="F723" s="19"/>
      <c r="G723" s="19"/>
      <c r="H723" s="19"/>
      <c r="I723" s="19"/>
    </row>
    <row r="724" spans="1:9">
      <c r="A724" s="19"/>
      <c r="B724" s="19"/>
      <c r="C724" s="19"/>
      <c r="D724" s="19"/>
      <c r="E724" s="19"/>
      <c r="F724" s="19"/>
      <c r="G724" s="19"/>
      <c r="H724" s="19"/>
      <c r="I724" s="19"/>
    </row>
    <row r="725" spans="1:9">
      <c r="A725" s="19"/>
      <c r="B725" s="19"/>
      <c r="C725" s="19"/>
      <c r="D725" s="19"/>
      <c r="E725" s="19"/>
      <c r="F725" s="19"/>
      <c r="G725" s="19"/>
      <c r="H725" s="19"/>
      <c r="I725" s="19"/>
    </row>
    <row r="726" spans="1:9">
      <c r="A726" s="19"/>
      <c r="B726" s="19"/>
      <c r="C726" s="19"/>
      <c r="D726" s="19"/>
      <c r="E726" s="19"/>
      <c r="F726" s="19"/>
      <c r="G726" s="73"/>
      <c r="H726" s="73"/>
      <c r="I726" s="73"/>
    </row>
    <row r="727" spans="1:9">
      <c r="A727" s="19"/>
      <c r="B727" s="19"/>
      <c r="C727" s="19"/>
      <c r="D727" s="19"/>
      <c r="E727" s="19"/>
      <c r="F727" s="19"/>
      <c r="G727" s="19"/>
      <c r="H727" s="19"/>
      <c r="I727" s="19"/>
    </row>
    <row r="728" spans="1:9">
      <c r="A728" s="19"/>
      <c r="B728" s="19"/>
      <c r="C728" s="19"/>
      <c r="D728" s="19"/>
      <c r="E728" s="19"/>
      <c r="F728" s="19"/>
      <c r="G728" s="19"/>
      <c r="H728" s="19"/>
      <c r="I728" s="19"/>
    </row>
    <row r="729" spans="1:9">
      <c r="A729" s="19"/>
      <c r="B729" s="19"/>
      <c r="C729" s="19"/>
      <c r="D729" s="19"/>
      <c r="E729" s="19"/>
      <c r="F729" s="19"/>
      <c r="G729" s="19"/>
      <c r="H729" s="19"/>
      <c r="I729" s="19"/>
    </row>
    <row r="730" spans="1:9">
      <c r="A730" s="19"/>
      <c r="B730" s="19"/>
      <c r="C730" s="19"/>
      <c r="D730" s="19"/>
      <c r="E730" s="19"/>
      <c r="F730" s="19"/>
      <c r="G730" s="19"/>
      <c r="H730" s="19"/>
      <c r="I730" s="19"/>
    </row>
    <row r="731" spans="1:9">
      <c r="A731" s="19"/>
      <c r="B731" s="19"/>
      <c r="C731" s="19"/>
      <c r="D731" s="19"/>
      <c r="E731" s="19"/>
      <c r="F731" s="19"/>
      <c r="G731" s="19"/>
      <c r="H731" s="19"/>
      <c r="I731" s="19"/>
    </row>
    <row r="732" spans="1:9">
      <c r="A732" s="19"/>
      <c r="B732" s="19"/>
      <c r="C732" s="19"/>
      <c r="D732" s="19"/>
      <c r="E732" s="19"/>
      <c r="F732" s="19"/>
      <c r="G732" s="19"/>
      <c r="H732" s="19"/>
      <c r="I732" s="19"/>
    </row>
    <row r="733" spans="1:9">
      <c r="A733" s="19"/>
      <c r="B733" s="19"/>
      <c r="C733" s="19"/>
      <c r="D733" s="19"/>
      <c r="E733" s="19"/>
      <c r="F733" s="19"/>
      <c r="G733" s="19"/>
      <c r="H733" s="19"/>
      <c r="I733" s="19"/>
    </row>
    <row r="734" spans="1:9">
      <c r="A734" s="19"/>
      <c r="B734" s="19"/>
      <c r="C734" s="19"/>
      <c r="D734" s="19"/>
      <c r="E734" s="19"/>
      <c r="F734" s="19"/>
      <c r="G734" s="19"/>
      <c r="H734" s="19"/>
      <c r="I734" s="19"/>
    </row>
    <row r="735" spans="1:9">
      <c r="A735" s="19"/>
      <c r="B735" s="19"/>
      <c r="C735" s="19"/>
      <c r="D735" s="19"/>
      <c r="E735" s="19"/>
      <c r="F735" s="19"/>
      <c r="G735" s="19"/>
      <c r="H735" s="19"/>
      <c r="I735" s="19"/>
    </row>
    <row r="736" spans="1:9">
      <c r="A736" s="19"/>
      <c r="B736" s="19"/>
      <c r="C736" s="19"/>
      <c r="D736" s="19"/>
      <c r="E736" s="19"/>
      <c r="F736" s="19"/>
      <c r="G736" s="19"/>
      <c r="H736" s="19"/>
      <c r="I736" s="19"/>
    </row>
    <row r="737" spans="1:9">
      <c r="A737" s="19"/>
      <c r="B737" s="19"/>
      <c r="C737" s="19"/>
      <c r="D737" s="19"/>
      <c r="E737" s="19"/>
      <c r="F737" s="19"/>
      <c r="G737" s="19"/>
      <c r="H737" s="19"/>
      <c r="I737" s="19"/>
    </row>
    <row r="738" spans="1:9">
      <c r="A738" s="19"/>
      <c r="B738" s="19"/>
      <c r="C738" s="19"/>
      <c r="D738" s="19"/>
      <c r="E738" s="19"/>
      <c r="F738" s="19"/>
      <c r="G738" s="19"/>
      <c r="H738" s="19"/>
      <c r="I738" s="19"/>
    </row>
    <row r="739" spans="1:9">
      <c r="A739" s="19"/>
      <c r="B739" s="19"/>
      <c r="C739" s="19"/>
      <c r="D739" s="19"/>
      <c r="E739" s="19"/>
      <c r="F739" s="19"/>
      <c r="G739" s="73"/>
      <c r="H739" s="73"/>
      <c r="I739" s="73"/>
    </row>
    <row r="740" spans="1:9">
      <c r="A740" s="19"/>
      <c r="B740" s="19"/>
      <c r="C740" s="19"/>
      <c r="D740" s="19"/>
      <c r="E740" s="19"/>
      <c r="F740" s="19"/>
      <c r="G740" s="73"/>
      <c r="H740" s="73"/>
      <c r="I740" s="73"/>
    </row>
    <row r="741" spans="1:9">
      <c r="A741" s="19"/>
      <c r="B741" s="19"/>
      <c r="C741" s="19"/>
      <c r="D741" s="19"/>
      <c r="E741" s="19"/>
      <c r="F741" s="19"/>
      <c r="G741" s="19"/>
      <c r="H741" s="19"/>
      <c r="I741" s="19"/>
    </row>
    <row r="742" spans="1:9">
      <c r="A742" s="19"/>
      <c r="B742" s="19"/>
      <c r="C742" s="19"/>
      <c r="D742" s="19"/>
      <c r="E742" s="19"/>
      <c r="F742" s="19"/>
      <c r="G742" s="19"/>
      <c r="H742" s="19"/>
      <c r="I742" s="19"/>
    </row>
    <row r="743" spans="1:9">
      <c r="A743" s="19"/>
      <c r="B743" s="19"/>
      <c r="C743" s="19"/>
      <c r="D743" s="19"/>
      <c r="E743" s="19"/>
      <c r="F743" s="19"/>
      <c r="G743" s="19"/>
      <c r="H743" s="19"/>
      <c r="I743" s="19"/>
    </row>
    <row r="744" spans="1:9">
      <c r="A744" s="19"/>
      <c r="B744" s="19"/>
      <c r="C744" s="19"/>
      <c r="D744" s="19"/>
      <c r="E744" s="19"/>
      <c r="F744" s="19"/>
      <c r="G744" s="19"/>
      <c r="H744" s="19"/>
      <c r="I744" s="19"/>
    </row>
    <row r="745" spans="1:9">
      <c r="A745" s="19"/>
      <c r="B745" s="19"/>
      <c r="C745" s="19"/>
      <c r="D745" s="19"/>
      <c r="E745" s="19"/>
      <c r="F745" s="19"/>
      <c r="G745" s="19"/>
      <c r="H745" s="19"/>
      <c r="I745" s="19"/>
    </row>
    <row r="746" spans="1:9">
      <c r="A746" s="19"/>
      <c r="B746" s="19"/>
      <c r="C746" s="19"/>
      <c r="D746" s="19"/>
      <c r="E746" s="19"/>
      <c r="F746" s="19"/>
      <c r="G746" s="19"/>
      <c r="H746" s="19"/>
      <c r="I746" s="19"/>
    </row>
    <row r="747" spans="1:9">
      <c r="A747" s="19"/>
      <c r="B747" s="19"/>
      <c r="C747" s="19"/>
      <c r="D747" s="19"/>
      <c r="E747" s="19"/>
      <c r="F747" s="19"/>
      <c r="G747" s="19"/>
      <c r="H747" s="19"/>
      <c r="I747" s="19"/>
    </row>
    <row r="748" spans="1:9">
      <c r="A748" s="19"/>
      <c r="B748" s="19"/>
      <c r="C748" s="19"/>
      <c r="D748" s="19"/>
      <c r="E748" s="19"/>
      <c r="F748" s="19"/>
      <c r="G748" s="19"/>
      <c r="H748" s="19"/>
      <c r="I748" s="19"/>
    </row>
    <row r="749" spans="1:9">
      <c r="A749" s="19"/>
      <c r="B749" s="19"/>
      <c r="C749" s="19"/>
      <c r="D749" s="73"/>
      <c r="E749" s="19"/>
      <c r="F749" s="19"/>
      <c r="G749" s="19"/>
      <c r="H749" s="19"/>
      <c r="I749" s="19"/>
    </row>
    <row r="750" spans="1:9">
      <c r="A750" s="19"/>
      <c r="B750" s="19"/>
      <c r="C750" s="19"/>
      <c r="D750" s="19"/>
      <c r="E750" s="19"/>
      <c r="F750" s="19"/>
      <c r="G750" s="19"/>
      <c r="H750" s="19"/>
      <c r="I750" s="19"/>
    </row>
    <row r="751" spans="1:9">
      <c r="A751" s="19"/>
      <c r="B751" s="19"/>
      <c r="C751" s="19"/>
      <c r="D751" s="19"/>
      <c r="E751" s="19"/>
      <c r="F751" s="19"/>
      <c r="G751" s="19"/>
      <c r="H751" s="19"/>
      <c r="I751" s="19"/>
    </row>
    <row r="752" spans="1:9">
      <c r="A752" s="19"/>
      <c r="B752" s="19"/>
      <c r="C752" s="19"/>
      <c r="D752" s="19"/>
      <c r="E752" s="19"/>
      <c r="F752" s="19"/>
      <c r="G752" s="19"/>
      <c r="H752" s="19"/>
      <c r="I752" s="19"/>
    </row>
    <row r="753" spans="1:9">
      <c r="A753" s="19"/>
      <c r="B753" s="19"/>
      <c r="C753" s="19"/>
      <c r="D753" s="19"/>
      <c r="E753" s="19"/>
      <c r="F753" s="19"/>
      <c r="G753" s="73"/>
      <c r="H753" s="73"/>
      <c r="I753" s="73"/>
    </row>
    <row r="754" spans="1:9">
      <c r="A754" s="19"/>
      <c r="B754" s="19"/>
      <c r="C754" s="19"/>
      <c r="D754" s="19"/>
      <c r="E754" s="19"/>
      <c r="F754" s="19"/>
      <c r="G754" s="19"/>
      <c r="H754" s="19"/>
      <c r="I754" s="19"/>
    </row>
    <row r="755" spans="1:9">
      <c r="A755" s="19"/>
      <c r="B755" s="19"/>
      <c r="C755" s="19"/>
      <c r="D755" s="19"/>
      <c r="E755" s="19"/>
      <c r="F755" s="19"/>
      <c r="G755" s="19"/>
      <c r="H755" s="19"/>
      <c r="I755" s="19"/>
    </row>
    <row r="756" spans="1:9">
      <c r="A756" s="19"/>
      <c r="B756" s="19"/>
      <c r="C756" s="19"/>
      <c r="D756" s="19"/>
      <c r="E756" s="19"/>
      <c r="F756" s="19"/>
      <c r="G756" s="19"/>
      <c r="H756" s="19"/>
      <c r="I756" s="19"/>
    </row>
    <row r="757" spans="1:9">
      <c r="A757" s="19"/>
      <c r="B757" s="19"/>
      <c r="C757" s="19"/>
      <c r="D757" s="19"/>
      <c r="E757" s="19"/>
      <c r="F757" s="19"/>
      <c r="G757" s="19"/>
      <c r="H757" s="19"/>
      <c r="I757" s="19"/>
    </row>
    <row r="758" spans="1:9">
      <c r="A758" s="19"/>
      <c r="B758" s="19"/>
      <c r="C758" s="19"/>
      <c r="D758" s="19"/>
      <c r="E758" s="19"/>
      <c r="F758" s="19"/>
      <c r="G758" s="19"/>
      <c r="H758" s="19"/>
      <c r="I758" s="19"/>
    </row>
    <row r="759" spans="1:9">
      <c r="A759" s="19"/>
      <c r="B759" s="19"/>
      <c r="C759" s="19"/>
      <c r="D759" s="19"/>
      <c r="E759" s="19"/>
      <c r="F759" s="19"/>
      <c r="G759" s="19"/>
      <c r="H759" s="19"/>
      <c r="I759" s="19"/>
    </row>
    <row r="760" spans="1:9">
      <c r="A760" s="19"/>
      <c r="B760" s="19"/>
      <c r="C760" s="19"/>
      <c r="D760" s="19"/>
      <c r="E760" s="19"/>
      <c r="F760" s="19"/>
      <c r="G760" s="19"/>
      <c r="H760" s="19"/>
      <c r="I760" s="19"/>
    </row>
    <row r="761" spans="1:9">
      <c r="A761" s="19"/>
      <c r="B761" s="19"/>
      <c r="C761" s="19"/>
      <c r="D761" s="19"/>
      <c r="E761" s="19"/>
      <c r="F761" s="19"/>
      <c r="G761" s="73"/>
      <c r="H761" s="73"/>
      <c r="I761" s="73"/>
    </row>
    <row r="762" spans="1:9">
      <c r="A762" s="19"/>
      <c r="B762" s="19"/>
      <c r="C762" s="19"/>
      <c r="D762" s="19"/>
      <c r="E762" s="19"/>
      <c r="F762" s="19"/>
      <c r="G762" s="73"/>
      <c r="H762" s="73"/>
      <c r="I762" s="73"/>
    </row>
    <row r="763" spans="1:9">
      <c r="A763" s="19"/>
      <c r="B763" s="19"/>
      <c r="C763" s="19"/>
      <c r="D763" s="19"/>
      <c r="E763" s="19"/>
      <c r="F763" s="19"/>
      <c r="G763" s="73"/>
      <c r="H763" s="73"/>
      <c r="I763" s="73"/>
    </row>
    <row r="764" spans="1:9">
      <c r="A764" s="19"/>
      <c r="B764" s="19"/>
      <c r="C764" s="19"/>
      <c r="D764" s="19"/>
      <c r="E764" s="19"/>
      <c r="F764" s="19"/>
      <c r="G764" s="19"/>
      <c r="H764" s="19"/>
      <c r="I764" s="19"/>
    </row>
    <row r="765" spans="1:9">
      <c r="A765" s="19"/>
      <c r="B765" s="19"/>
      <c r="C765" s="19"/>
      <c r="D765" s="19"/>
      <c r="E765" s="19"/>
      <c r="F765" s="19"/>
      <c r="G765" s="73"/>
      <c r="H765" s="73"/>
      <c r="I765" s="73"/>
    </row>
    <row r="766" spans="1:9">
      <c r="A766" s="19"/>
      <c r="B766" s="19"/>
      <c r="C766" s="19"/>
      <c r="D766" s="19"/>
      <c r="E766" s="19"/>
      <c r="F766" s="19"/>
      <c r="G766" s="19"/>
      <c r="H766" s="19"/>
      <c r="I766" s="19"/>
    </row>
    <row r="767" spans="1:9">
      <c r="A767" s="19"/>
      <c r="B767" s="19"/>
      <c r="C767" s="19"/>
      <c r="D767" s="19"/>
      <c r="E767" s="19"/>
      <c r="F767" s="19"/>
      <c r="G767" s="19"/>
      <c r="H767" s="19"/>
      <c r="I767" s="19"/>
    </row>
    <row r="768" spans="1:9">
      <c r="A768" s="19"/>
      <c r="B768" s="19"/>
      <c r="C768" s="19"/>
      <c r="D768" s="19"/>
      <c r="E768" s="19"/>
      <c r="F768" s="19"/>
      <c r="G768" s="73"/>
      <c r="H768" s="73"/>
      <c r="I768" s="73"/>
    </row>
    <row r="769" spans="1:9">
      <c r="A769" s="19"/>
      <c r="B769" s="19"/>
      <c r="C769" s="19"/>
      <c r="D769" s="19"/>
      <c r="E769" s="19"/>
      <c r="F769" s="19"/>
      <c r="G769" s="73"/>
      <c r="H769" s="73"/>
      <c r="I769" s="73"/>
    </row>
    <row r="770" spans="1:9">
      <c r="A770" s="19"/>
      <c r="B770" s="19"/>
      <c r="C770" s="19"/>
      <c r="D770" s="19"/>
      <c r="E770" s="19"/>
      <c r="F770" s="19"/>
      <c r="G770" s="19"/>
      <c r="H770" s="19"/>
      <c r="I770" s="19"/>
    </row>
    <row r="771" spans="1:9">
      <c r="A771" s="19"/>
      <c r="B771" s="19"/>
      <c r="C771" s="19"/>
      <c r="D771" s="19"/>
      <c r="E771" s="19"/>
      <c r="F771" s="19"/>
      <c r="G771" s="19"/>
      <c r="H771" s="19"/>
      <c r="I771" s="19"/>
    </row>
    <row r="772" spans="1:9">
      <c r="A772" s="19"/>
      <c r="B772" s="19"/>
      <c r="C772" s="19"/>
      <c r="D772" s="19"/>
      <c r="E772" s="19"/>
      <c r="F772" s="19"/>
      <c r="G772" s="19"/>
      <c r="H772" s="19"/>
      <c r="I772" s="19"/>
    </row>
    <row r="773" spans="1:9">
      <c r="A773" s="19"/>
      <c r="B773" s="19"/>
      <c r="C773" s="19"/>
      <c r="D773" s="19"/>
      <c r="E773" s="19"/>
      <c r="F773" s="19"/>
      <c r="G773" s="19"/>
      <c r="H773" s="19"/>
      <c r="I773" s="19"/>
    </row>
    <row r="774" spans="1:9">
      <c r="A774" s="19"/>
      <c r="B774" s="19"/>
      <c r="C774" s="19"/>
      <c r="D774" s="19"/>
      <c r="E774" s="19"/>
      <c r="F774" s="19"/>
      <c r="G774" s="19"/>
      <c r="H774" s="19"/>
      <c r="I774" s="19"/>
    </row>
    <row r="775" spans="1:9">
      <c r="A775" s="19"/>
      <c r="B775" s="19"/>
      <c r="C775" s="19"/>
      <c r="D775" s="19"/>
      <c r="E775" s="19"/>
      <c r="F775" s="19"/>
      <c r="G775" s="19"/>
      <c r="H775" s="19"/>
      <c r="I775" s="19"/>
    </row>
    <row r="776" spans="1:9">
      <c r="A776" s="19"/>
      <c r="B776" s="19"/>
      <c r="C776" s="19"/>
      <c r="D776" s="19"/>
      <c r="E776" s="19"/>
      <c r="F776" s="19"/>
      <c r="G776" s="19"/>
      <c r="H776" s="19"/>
      <c r="I776" s="19"/>
    </row>
    <row r="777" spans="1:9">
      <c r="A777" s="19"/>
      <c r="B777" s="19"/>
      <c r="C777" s="19"/>
      <c r="D777" s="19"/>
      <c r="E777" s="19"/>
      <c r="F777" s="19"/>
      <c r="G777" s="19"/>
      <c r="H777" s="19"/>
      <c r="I777" s="19"/>
    </row>
    <row r="778" spans="1:9">
      <c r="A778" s="19"/>
      <c r="B778" s="19"/>
      <c r="C778" s="19"/>
      <c r="D778" s="19"/>
      <c r="E778" s="19"/>
      <c r="F778" s="19"/>
      <c r="G778" s="73"/>
      <c r="H778" s="73"/>
      <c r="I778" s="73"/>
    </row>
    <row r="779" spans="1:9">
      <c r="A779" s="19"/>
      <c r="B779" s="19"/>
      <c r="C779" s="19"/>
      <c r="D779" s="19"/>
      <c r="E779" s="19"/>
      <c r="F779" s="19"/>
      <c r="G779" s="19"/>
      <c r="H779" s="19"/>
      <c r="I779" s="19"/>
    </row>
    <row r="780" spans="1:9">
      <c r="A780" s="19"/>
      <c r="B780" s="19"/>
      <c r="C780" s="19"/>
      <c r="D780" s="19"/>
      <c r="E780" s="19"/>
      <c r="F780" s="19"/>
      <c r="G780" s="73"/>
      <c r="H780" s="73"/>
      <c r="I780" s="73"/>
    </row>
    <row r="781" spans="1:9">
      <c r="A781" s="19"/>
      <c r="B781" s="19"/>
      <c r="C781" s="19"/>
      <c r="D781" s="19"/>
      <c r="E781" s="19"/>
      <c r="F781" s="19"/>
      <c r="G781" s="73"/>
      <c r="H781" s="73"/>
      <c r="I781" s="73"/>
    </row>
    <row r="782" spans="1:9">
      <c r="A782" s="19"/>
      <c r="B782" s="19"/>
      <c r="C782" s="19"/>
      <c r="D782" s="19"/>
      <c r="E782" s="19"/>
      <c r="F782" s="19"/>
      <c r="G782" s="19"/>
      <c r="H782" s="19"/>
      <c r="I782" s="19"/>
    </row>
    <row r="783" spans="1:9">
      <c r="A783" s="19"/>
      <c r="B783" s="19"/>
      <c r="C783" s="19"/>
      <c r="D783" s="19"/>
      <c r="E783" s="19"/>
      <c r="F783" s="19"/>
      <c r="G783" s="73"/>
      <c r="H783" s="73"/>
      <c r="I783" s="73"/>
    </row>
    <row r="784" spans="1:9">
      <c r="A784" s="19"/>
      <c r="B784" s="19"/>
      <c r="C784" s="19"/>
      <c r="D784" s="19"/>
      <c r="E784" s="19"/>
      <c r="F784" s="19"/>
      <c r="G784" s="19"/>
      <c r="H784" s="19"/>
      <c r="I784" s="19"/>
    </row>
    <row r="785" spans="1:9">
      <c r="A785" s="19"/>
      <c r="B785" s="19"/>
      <c r="C785" s="19"/>
      <c r="D785" s="19"/>
      <c r="E785" s="19"/>
      <c r="F785" s="19"/>
      <c r="G785" s="19"/>
      <c r="H785" s="19"/>
      <c r="I785" s="19"/>
    </row>
    <row r="786" spans="1:9">
      <c r="A786" s="19"/>
      <c r="B786" s="19"/>
      <c r="C786" s="19"/>
      <c r="D786" s="19"/>
      <c r="E786" s="19"/>
      <c r="F786" s="19"/>
      <c r="G786" s="19"/>
      <c r="H786" s="19"/>
      <c r="I786" s="19"/>
    </row>
    <row r="787" spans="1:9">
      <c r="A787" s="19"/>
      <c r="B787" s="19"/>
      <c r="C787" s="19"/>
      <c r="D787" s="19"/>
      <c r="E787" s="19"/>
      <c r="F787" s="19"/>
      <c r="G787" s="19"/>
      <c r="H787" s="19"/>
      <c r="I787" s="19"/>
    </row>
    <row r="788" spans="1:9">
      <c r="A788" s="19"/>
      <c r="B788" s="19"/>
      <c r="C788" s="19"/>
      <c r="D788" s="19"/>
      <c r="E788" s="19"/>
      <c r="F788" s="19"/>
      <c r="G788" s="19"/>
      <c r="H788" s="19"/>
      <c r="I788" s="19"/>
    </row>
    <row r="789" spans="1:9">
      <c r="A789" s="19"/>
      <c r="B789" s="19"/>
      <c r="C789" s="19"/>
      <c r="D789" s="19"/>
      <c r="E789" s="19"/>
      <c r="F789" s="19"/>
      <c r="G789" s="19"/>
      <c r="H789" s="19"/>
      <c r="I789" s="19"/>
    </row>
    <row r="790" spans="1:9">
      <c r="A790" s="19"/>
      <c r="B790" s="19"/>
      <c r="C790" s="19"/>
      <c r="D790" s="19"/>
      <c r="E790" s="19"/>
      <c r="F790" s="19"/>
      <c r="G790" s="73"/>
      <c r="H790" s="73"/>
      <c r="I790" s="73"/>
    </row>
    <row r="791" spans="1:9">
      <c r="A791" s="19"/>
      <c r="B791" s="19"/>
      <c r="C791" s="19"/>
      <c r="D791" s="19"/>
      <c r="E791" s="19"/>
      <c r="F791" s="19"/>
      <c r="G791" s="19"/>
      <c r="H791" s="19"/>
      <c r="I791" s="19"/>
    </row>
    <row r="792" spans="1:9">
      <c r="A792" s="19"/>
      <c r="B792" s="19"/>
      <c r="C792" s="19"/>
      <c r="D792" s="19"/>
      <c r="E792" s="19"/>
      <c r="F792" s="19"/>
      <c r="G792" s="19"/>
      <c r="H792" s="19"/>
      <c r="I792" s="19"/>
    </row>
    <row r="793" spans="1:9">
      <c r="A793" s="19"/>
      <c r="B793" s="19"/>
      <c r="C793" s="19"/>
      <c r="D793" s="19"/>
      <c r="E793" s="19"/>
      <c r="F793" s="19"/>
      <c r="G793" s="73"/>
      <c r="H793" s="73"/>
      <c r="I793" s="73"/>
    </row>
    <row r="794" spans="1:9">
      <c r="A794" s="19"/>
      <c r="B794" s="19"/>
      <c r="C794" s="19"/>
      <c r="D794" s="19"/>
      <c r="E794" s="19"/>
      <c r="F794" s="19"/>
      <c r="G794" s="73"/>
      <c r="H794" s="73"/>
      <c r="I794" s="73"/>
    </row>
    <row r="795" spans="1:9">
      <c r="A795" s="19"/>
      <c r="B795" s="19"/>
      <c r="C795" s="19"/>
      <c r="D795" s="19"/>
      <c r="E795" s="19"/>
      <c r="F795" s="19"/>
      <c r="G795" s="19"/>
      <c r="H795" s="19"/>
      <c r="I795" s="19"/>
    </row>
    <row r="796" spans="1:9">
      <c r="A796" s="19"/>
      <c r="B796" s="19"/>
      <c r="C796" s="19"/>
      <c r="D796" s="19"/>
      <c r="E796" s="19"/>
      <c r="F796" s="19"/>
      <c r="G796" s="73"/>
      <c r="H796" s="73"/>
      <c r="I796" s="73"/>
    </row>
    <row r="797" spans="1:9">
      <c r="A797" s="19"/>
      <c r="B797" s="19"/>
      <c r="C797" s="19"/>
      <c r="D797" s="19"/>
      <c r="E797" s="19"/>
      <c r="F797" s="19"/>
      <c r="G797" s="19"/>
      <c r="H797" s="19"/>
      <c r="I797" s="19"/>
    </row>
    <row r="798" spans="1:9">
      <c r="A798" s="19"/>
      <c r="B798" s="19"/>
      <c r="C798" s="19"/>
      <c r="D798" s="19"/>
      <c r="E798" s="19"/>
      <c r="F798" s="19"/>
      <c r="G798" s="19"/>
      <c r="H798" s="19"/>
      <c r="I798" s="19"/>
    </row>
    <row r="799" spans="1:9">
      <c r="A799" s="19"/>
      <c r="B799" s="19"/>
      <c r="C799" s="19"/>
      <c r="D799" s="19"/>
      <c r="E799" s="19"/>
      <c r="F799" s="19"/>
      <c r="G799" s="19"/>
      <c r="H799" s="19"/>
      <c r="I799" s="19"/>
    </row>
    <row r="800" spans="1:9">
      <c r="A800" s="19"/>
      <c r="B800" s="19"/>
      <c r="C800" s="19"/>
      <c r="D800" s="19"/>
      <c r="E800" s="19"/>
      <c r="F800" s="19"/>
      <c r="G800" s="19"/>
      <c r="H800" s="19"/>
      <c r="I800" s="19"/>
    </row>
    <row r="801" spans="1:9">
      <c r="A801" s="19"/>
      <c r="B801" s="19"/>
      <c r="C801" s="19"/>
      <c r="D801" s="19"/>
      <c r="E801" s="19"/>
      <c r="F801" s="73"/>
      <c r="G801" s="19"/>
      <c r="H801" s="19"/>
      <c r="I801" s="19"/>
    </row>
    <row r="802" spans="1:9">
      <c r="A802" s="19"/>
      <c r="B802" s="19"/>
      <c r="C802" s="19"/>
      <c r="D802" s="19"/>
      <c r="E802" s="19"/>
      <c r="F802" s="19"/>
      <c r="G802" s="19"/>
      <c r="H802" s="19"/>
      <c r="I802" s="19"/>
    </row>
    <row r="803" spans="1:9">
      <c r="A803" s="19"/>
      <c r="B803" s="19"/>
      <c r="C803" s="19"/>
      <c r="D803" s="19"/>
      <c r="E803" s="19"/>
      <c r="F803" s="19"/>
      <c r="G803" s="198"/>
      <c r="H803" s="198"/>
      <c r="I803" s="198"/>
    </row>
    <row r="804" spans="1:9">
      <c r="A804" s="19"/>
      <c r="B804" s="19"/>
      <c r="C804" s="19"/>
      <c r="D804" s="19"/>
      <c r="E804" s="19"/>
      <c r="F804" s="19"/>
      <c r="G804" s="19"/>
      <c r="H804" s="19"/>
      <c r="I804" s="19"/>
    </row>
    <row r="805" spans="1:9">
      <c r="A805" s="19"/>
      <c r="B805" s="19"/>
      <c r="C805" s="19"/>
      <c r="D805" s="19"/>
      <c r="E805" s="19"/>
      <c r="F805" s="19"/>
      <c r="G805" s="19"/>
      <c r="H805" s="19"/>
      <c r="I805" s="19"/>
    </row>
    <row r="806" spans="1:9">
      <c r="A806" s="19"/>
      <c r="B806" s="19"/>
      <c r="C806" s="19"/>
      <c r="D806" s="19"/>
      <c r="E806" s="19"/>
      <c r="F806" s="19"/>
      <c r="G806" s="19"/>
      <c r="H806" s="19"/>
      <c r="I806" s="19"/>
    </row>
    <row r="807" spans="1:9">
      <c r="A807" s="19"/>
      <c r="B807" s="19"/>
      <c r="C807" s="19"/>
      <c r="D807" s="19"/>
      <c r="E807" s="19"/>
      <c r="F807" s="19"/>
      <c r="G807" s="19"/>
      <c r="H807" s="19"/>
      <c r="I807" s="19"/>
    </row>
    <row r="808" spans="1:9">
      <c r="A808" s="19"/>
      <c r="B808" s="19"/>
      <c r="C808" s="19"/>
      <c r="D808" s="19"/>
      <c r="E808" s="19"/>
      <c r="F808" s="19"/>
      <c r="G808" s="19"/>
      <c r="H808" s="19"/>
      <c r="I808" s="19"/>
    </row>
    <row r="809" spans="1:9">
      <c r="A809" s="19"/>
      <c r="B809" s="19"/>
      <c r="C809" s="19"/>
      <c r="D809" s="19"/>
      <c r="E809" s="19"/>
      <c r="F809" s="19"/>
      <c r="G809" s="19"/>
      <c r="H809" s="19"/>
      <c r="I809" s="19"/>
    </row>
    <row r="810" spans="1:9">
      <c r="A810" s="19"/>
      <c r="B810" s="19"/>
      <c r="C810" s="19"/>
      <c r="D810" s="19"/>
      <c r="E810" s="19"/>
      <c r="F810" s="19"/>
      <c r="G810" s="19"/>
      <c r="H810" s="19"/>
      <c r="I810" s="19"/>
    </row>
    <row r="811" spans="1:9">
      <c r="A811" s="19"/>
      <c r="B811" s="19"/>
      <c r="C811" s="19"/>
      <c r="D811" s="19"/>
      <c r="E811" s="19"/>
      <c r="F811" s="19"/>
      <c r="G811" s="19"/>
      <c r="H811" s="19"/>
      <c r="I811" s="19"/>
    </row>
    <row r="812" spans="1:9">
      <c r="A812" s="19"/>
      <c r="B812" s="19"/>
      <c r="C812" s="19"/>
      <c r="D812" s="19"/>
      <c r="E812" s="19"/>
      <c r="F812" s="19"/>
      <c r="G812" s="19"/>
      <c r="H812" s="19"/>
      <c r="I812" s="19"/>
    </row>
    <row r="813" spans="1:9">
      <c r="A813" s="19"/>
      <c r="B813" s="19"/>
      <c r="C813" s="19"/>
      <c r="D813" s="19"/>
      <c r="E813" s="19"/>
      <c r="F813" s="19"/>
      <c r="G813" s="19"/>
      <c r="H813" s="19"/>
      <c r="I813" s="19"/>
    </row>
    <row r="814" spans="1:9">
      <c r="A814" s="19"/>
      <c r="B814" s="19"/>
      <c r="C814" s="19"/>
      <c r="D814" s="19"/>
      <c r="E814" s="19"/>
      <c r="F814" s="19"/>
      <c r="G814" s="19"/>
      <c r="H814" s="19"/>
      <c r="I814" s="19"/>
    </row>
    <row r="815" spans="1:9">
      <c r="A815" s="19"/>
      <c r="B815" s="19"/>
      <c r="C815" s="19"/>
      <c r="D815" s="19"/>
      <c r="E815" s="19"/>
      <c r="F815" s="19"/>
      <c r="G815" s="19"/>
      <c r="H815" s="19"/>
      <c r="I815" s="19"/>
    </row>
    <row r="816" spans="1:9">
      <c r="A816" s="19"/>
      <c r="B816" s="19"/>
      <c r="C816" s="19"/>
      <c r="D816" s="19"/>
      <c r="E816" s="19"/>
      <c r="F816" s="19"/>
      <c r="G816" s="19"/>
      <c r="H816" s="19"/>
      <c r="I816" s="19"/>
    </row>
    <row r="817" spans="1:9">
      <c r="A817" s="19"/>
      <c r="B817" s="19"/>
      <c r="C817" s="19"/>
      <c r="D817" s="19"/>
      <c r="E817" s="19"/>
      <c r="F817" s="19"/>
      <c r="G817" s="19"/>
      <c r="H817" s="19"/>
      <c r="I817" s="19"/>
    </row>
    <row r="818" spans="1:9">
      <c r="A818" s="19"/>
      <c r="B818" s="19"/>
      <c r="C818" s="19"/>
      <c r="D818" s="19"/>
      <c r="E818" s="19"/>
      <c r="F818" s="19"/>
      <c r="G818" s="19"/>
      <c r="H818" s="19"/>
      <c r="I818" s="19"/>
    </row>
    <row r="819" spans="1:9">
      <c r="A819" s="19"/>
      <c r="B819" s="19"/>
      <c r="C819" s="19"/>
      <c r="D819" s="19"/>
      <c r="E819" s="19"/>
      <c r="F819" s="19"/>
      <c r="G819" s="19"/>
      <c r="H819" s="19"/>
      <c r="I819" s="19"/>
    </row>
    <row r="820" spans="1:9">
      <c r="A820" s="19"/>
      <c r="B820" s="19"/>
      <c r="C820" s="19"/>
      <c r="D820" s="19"/>
      <c r="E820" s="19"/>
      <c r="F820" s="19"/>
      <c r="G820" s="19"/>
      <c r="H820" s="19"/>
      <c r="I820" s="19"/>
    </row>
    <row r="821" spans="1:9">
      <c r="A821" s="19"/>
      <c r="B821" s="19"/>
      <c r="C821" s="19"/>
      <c r="D821" s="19"/>
      <c r="E821" s="19"/>
      <c r="F821" s="19"/>
      <c r="G821" s="19"/>
      <c r="H821" s="19"/>
      <c r="I821" s="19"/>
    </row>
    <row r="822" spans="1:9">
      <c r="A822" s="19"/>
      <c r="B822" s="19"/>
      <c r="C822" s="19"/>
      <c r="D822" s="19"/>
      <c r="E822" s="19"/>
      <c r="F822" s="19"/>
      <c r="G822" s="19"/>
      <c r="H822" s="19"/>
      <c r="I822" s="19"/>
    </row>
    <row r="823" spans="1:9">
      <c r="A823" s="19"/>
      <c r="B823" s="19"/>
      <c r="C823" s="19"/>
      <c r="D823" s="19"/>
      <c r="E823" s="19"/>
      <c r="F823" s="19"/>
      <c r="G823" s="19"/>
      <c r="H823" s="19"/>
      <c r="I823" s="19"/>
    </row>
    <row r="824" spans="1:9">
      <c r="A824" s="19"/>
      <c r="B824" s="19"/>
      <c r="C824" s="19"/>
      <c r="D824" s="19"/>
      <c r="E824" s="19"/>
      <c r="F824" s="19"/>
      <c r="G824" s="19"/>
      <c r="H824" s="19"/>
      <c r="I824" s="19"/>
    </row>
    <row r="825" spans="1:9">
      <c r="A825" s="19"/>
      <c r="B825" s="19"/>
      <c r="C825" s="19"/>
      <c r="D825" s="19"/>
      <c r="E825" s="19"/>
      <c r="F825" s="19"/>
      <c r="G825" s="19"/>
      <c r="H825" s="19"/>
      <c r="I825" s="19"/>
    </row>
    <row r="826" spans="1:9">
      <c r="A826" s="19"/>
      <c r="B826" s="19"/>
      <c r="C826" s="19"/>
      <c r="D826" s="19"/>
      <c r="E826" s="19"/>
      <c r="F826" s="19"/>
      <c r="G826" s="19"/>
      <c r="H826" s="19"/>
      <c r="I826" s="19"/>
    </row>
    <row r="827" spans="1:9">
      <c r="A827" s="19"/>
      <c r="B827" s="19"/>
      <c r="C827" s="19"/>
      <c r="D827" s="19"/>
      <c r="E827" s="19"/>
      <c r="F827" s="19"/>
      <c r="G827" s="19"/>
      <c r="H827" s="19"/>
      <c r="I827" s="19"/>
    </row>
    <row r="828" spans="1:9">
      <c r="A828" s="19"/>
      <c r="B828" s="19"/>
      <c r="C828" s="19"/>
      <c r="D828" s="19"/>
      <c r="E828" s="19"/>
      <c r="F828" s="19"/>
      <c r="G828" s="19"/>
      <c r="H828" s="19"/>
      <c r="I828" s="19"/>
    </row>
    <row r="829" spans="1:9">
      <c r="A829" s="19"/>
      <c r="B829" s="19"/>
      <c r="C829" s="19"/>
      <c r="D829" s="19"/>
      <c r="E829" s="19"/>
      <c r="F829" s="19"/>
      <c r="G829" s="19"/>
      <c r="H829" s="19"/>
      <c r="I829" s="19"/>
    </row>
    <row r="830" spans="1:9">
      <c r="A830" s="19"/>
      <c r="B830" s="19"/>
      <c r="C830" s="19"/>
      <c r="D830" s="19"/>
      <c r="E830" s="19"/>
      <c r="F830" s="19"/>
      <c r="G830" s="73"/>
      <c r="H830" s="73"/>
      <c r="I830" s="73"/>
    </row>
    <row r="831" spans="1:9">
      <c r="A831" s="19"/>
      <c r="B831" s="19"/>
      <c r="C831" s="19"/>
      <c r="D831" s="19"/>
      <c r="E831" s="19"/>
      <c r="F831" s="19"/>
      <c r="G831" s="73"/>
      <c r="H831" s="73"/>
      <c r="I831" s="73"/>
    </row>
    <row r="832" spans="1:9">
      <c r="A832" s="19"/>
      <c r="B832" s="19"/>
      <c r="C832" s="19"/>
      <c r="D832" s="19"/>
      <c r="E832" s="19"/>
      <c r="F832" s="19"/>
      <c r="G832" s="73"/>
      <c r="H832" s="73"/>
      <c r="I832" s="73"/>
    </row>
    <row r="833" spans="1:9">
      <c r="A833" s="19"/>
      <c r="B833" s="19"/>
      <c r="C833" s="19"/>
      <c r="D833" s="19"/>
      <c r="E833" s="19"/>
      <c r="F833" s="19"/>
      <c r="G833" s="19"/>
      <c r="H833" s="19"/>
      <c r="I833" s="19"/>
    </row>
    <row r="834" spans="1:9">
      <c r="A834" s="19"/>
      <c r="B834" s="19"/>
      <c r="C834" s="19"/>
      <c r="D834" s="19"/>
      <c r="E834" s="19"/>
      <c r="F834" s="19"/>
      <c r="G834" s="19"/>
      <c r="H834" s="19"/>
      <c r="I834" s="19"/>
    </row>
    <row r="835" spans="1:9">
      <c r="A835" s="19"/>
      <c r="B835" s="19"/>
      <c r="C835" s="19"/>
      <c r="D835" s="19"/>
      <c r="E835" s="19"/>
      <c r="F835" s="19"/>
      <c r="G835" s="19"/>
      <c r="H835" s="19"/>
      <c r="I835" s="19"/>
    </row>
    <row r="836" spans="1:9">
      <c r="A836" s="19"/>
      <c r="B836" s="19"/>
      <c r="C836" s="19"/>
      <c r="D836" s="19"/>
      <c r="E836" s="19"/>
      <c r="F836" s="19"/>
      <c r="G836" s="73"/>
      <c r="H836" s="73"/>
      <c r="I836" s="73"/>
    </row>
    <row r="837" spans="1:9">
      <c r="A837" s="19"/>
      <c r="B837" s="19"/>
      <c r="C837" s="19"/>
      <c r="D837" s="19"/>
      <c r="E837" s="19"/>
      <c r="F837" s="19"/>
      <c r="G837" s="19"/>
      <c r="H837" s="19"/>
      <c r="I837" s="19"/>
    </row>
    <row r="838" spans="1:9">
      <c r="A838" s="19"/>
      <c r="B838" s="19"/>
      <c r="C838" s="19"/>
      <c r="D838" s="19"/>
      <c r="E838" s="19"/>
      <c r="F838" s="19"/>
      <c r="G838" s="19"/>
      <c r="H838" s="19"/>
      <c r="I838" s="19"/>
    </row>
    <row r="839" spans="1:9">
      <c r="A839" s="19"/>
      <c r="B839" s="19"/>
      <c r="C839" s="19"/>
      <c r="D839" s="19"/>
      <c r="E839" s="19"/>
      <c r="F839" s="19"/>
      <c r="G839" s="19"/>
      <c r="H839" s="19"/>
      <c r="I839" s="19"/>
    </row>
    <row r="840" spans="1:9">
      <c r="A840" s="19"/>
      <c r="B840" s="19"/>
      <c r="C840" s="19"/>
      <c r="D840" s="19"/>
      <c r="E840" s="19"/>
      <c r="F840" s="19"/>
      <c r="G840" s="19"/>
      <c r="H840" s="19"/>
      <c r="I840" s="19"/>
    </row>
    <row r="841" spans="1:9">
      <c r="A841" s="19"/>
      <c r="B841" s="19"/>
      <c r="C841" s="19"/>
      <c r="D841" s="19"/>
      <c r="E841" s="19"/>
      <c r="F841" s="19"/>
      <c r="G841" s="73"/>
      <c r="H841" s="73"/>
      <c r="I841" s="73"/>
    </row>
    <row r="842" spans="1:9">
      <c r="A842" s="19"/>
      <c r="B842" s="19"/>
      <c r="C842" s="19"/>
      <c r="D842" s="19"/>
      <c r="E842" s="19"/>
      <c r="F842" s="19"/>
      <c r="G842" s="73"/>
      <c r="H842" s="73"/>
      <c r="I842" s="73"/>
    </row>
    <row r="843" spans="1:9">
      <c r="A843" s="19"/>
      <c r="B843" s="19"/>
      <c r="C843" s="19"/>
      <c r="D843" s="19"/>
      <c r="E843" s="19"/>
      <c r="F843" s="19"/>
      <c r="G843" s="19"/>
      <c r="H843" s="19"/>
      <c r="I843" s="19"/>
    </row>
    <row r="844" spans="1:9">
      <c r="A844" s="19"/>
      <c r="B844" s="19"/>
      <c r="C844" s="19"/>
      <c r="D844" s="19"/>
      <c r="E844" s="19"/>
      <c r="F844" s="19"/>
      <c r="G844" s="19"/>
      <c r="H844" s="19"/>
      <c r="I844" s="19"/>
    </row>
    <row r="845" spans="1:9">
      <c r="A845" s="19"/>
      <c r="B845" s="19"/>
      <c r="C845" s="19"/>
      <c r="D845" s="19"/>
      <c r="E845" s="19"/>
      <c r="F845" s="19"/>
      <c r="G845" s="19"/>
      <c r="H845" s="19"/>
      <c r="I845" s="19"/>
    </row>
    <row r="846" spans="1:9">
      <c r="A846" s="19"/>
      <c r="B846" s="19"/>
      <c r="C846" s="19"/>
      <c r="D846" s="19"/>
      <c r="E846" s="19"/>
      <c r="F846" s="19"/>
      <c r="G846" s="19"/>
      <c r="H846" s="19"/>
      <c r="I846" s="19"/>
    </row>
    <row r="847" spans="1:9">
      <c r="A847" s="19"/>
      <c r="B847" s="19"/>
      <c r="C847" s="19"/>
      <c r="D847" s="19"/>
      <c r="E847" s="19"/>
      <c r="F847" s="19"/>
      <c r="G847" s="73"/>
      <c r="H847" s="73"/>
      <c r="I847" s="73"/>
    </row>
    <row r="848" spans="1:9">
      <c r="A848" s="19"/>
      <c r="B848" s="19"/>
      <c r="C848" s="19"/>
      <c r="D848" s="19"/>
      <c r="E848" s="19"/>
      <c r="F848" s="19"/>
      <c r="G848" s="19"/>
      <c r="H848" s="19"/>
      <c r="I848" s="19"/>
    </row>
    <row r="849" spans="1:9">
      <c r="A849" s="19"/>
      <c r="B849" s="19"/>
      <c r="C849" s="19"/>
      <c r="D849" s="19"/>
      <c r="E849" s="19"/>
      <c r="F849" s="19"/>
      <c r="G849" s="19"/>
      <c r="H849" s="19"/>
      <c r="I849" s="19"/>
    </row>
    <row r="850" spans="1:9">
      <c r="A850" s="19"/>
      <c r="B850" s="19"/>
      <c r="C850" s="19"/>
      <c r="D850" s="19"/>
      <c r="E850" s="19"/>
      <c r="F850" s="19"/>
      <c r="G850" s="19"/>
      <c r="H850" s="19"/>
      <c r="I850" s="19"/>
    </row>
    <row r="851" spans="1:9">
      <c r="A851" s="19"/>
      <c r="B851" s="19"/>
      <c r="C851" s="19"/>
      <c r="D851" s="19"/>
      <c r="E851" s="19"/>
      <c r="F851" s="19"/>
      <c r="G851" s="19"/>
      <c r="H851" s="19"/>
      <c r="I851" s="19"/>
    </row>
    <row r="852" spans="1:9">
      <c r="A852" s="19"/>
      <c r="B852" s="19"/>
      <c r="C852" s="19"/>
      <c r="D852" s="19"/>
      <c r="E852" s="19"/>
      <c r="F852" s="19"/>
      <c r="G852" s="19"/>
      <c r="H852" s="19"/>
      <c r="I852" s="19"/>
    </row>
    <row r="853" spans="1:9">
      <c r="A853" s="19"/>
      <c r="B853" s="19"/>
      <c r="C853" s="19"/>
      <c r="D853" s="19"/>
      <c r="E853" s="19"/>
      <c r="F853" s="19"/>
      <c r="G853" s="73"/>
      <c r="H853" s="73"/>
      <c r="I853" s="73"/>
    </row>
    <row r="854" spans="1:9">
      <c r="A854" s="19"/>
      <c r="B854" s="19"/>
      <c r="C854" s="19"/>
      <c r="D854" s="19"/>
      <c r="E854" s="19"/>
      <c r="F854" s="19"/>
      <c r="G854" s="19"/>
      <c r="H854" s="19"/>
      <c r="I854" s="19"/>
    </row>
    <row r="855" spans="1:9">
      <c r="A855" s="19"/>
      <c r="B855" s="19"/>
      <c r="C855" s="19"/>
      <c r="D855" s="19"/>
      <c r="E855" s="19"/>
      <c r="F855" s="19"/>
      <c r="G855" s="19"/>
      <c r="H855" s="19"/>
      <c r="I855" s="19"/>
    </row>
    <row r="856" spans="1:9">
      <c r="A856" s="19"/>
      <c r="B856" s="19"/>
      <c r="C856" s="19"/>
      <c r="D856" s="19"/>
      <c r="E856" s="19"/>
      <c r="F856" s="19"/>
      <c r="G856" s="19"/>
      <c r="H856" s="19"/>
      <c r="I856" s="19"/>
    </row>
    <row r="857" spans="1:9">
      <c r="A857" s="19"/>
      <c r="B857" s="19"/>
      <c r="C857" s="19"/>
      <c r="D857" s="19"/>
      <c r="E857" s="19"/>
      <c r="F857" s="19"/>
      <c r="G857" s="19"/>
      <c r="H857" s="19"/>
      <c r="I857" s="19"/>
    </row>
    <row r="858" spans="1:9">
      <c r="A858" s="19"/>
      <c r="B858" s="19"/>
      <c r="C858" s="19"/>
      <c r="D858" s="19"/>
      <c r="E858" s="19"/>
      <c r="F858" s="19"/>
      <c r="G858" s="19"/>
      <c r="H858" s="19"/>
      <c r="I858" s="19"/>
    </row>
    <row r="859" spans="1:9">
      <c r="A859" s="19"/>
      <c r="B859" s="19"/>
      <c r="C859" s="19"/>
      <c r="D859" s="19"/>
      <c r="E859" s="19"/>
      <c r="F859" s="19"/>
      <c r="G859" s="73"/>
      <c r="H859" s="73"/>
      <c r="I859" s="73"/>
    </row>
    <row r="860" spans="1:9">
      <c r="A860" s="19"/>
      <c r="B860" s="19"/>
      <c r="C860" s="19"/>
      <c r="D860" s="19"/>
      <c r="E860" s="19"/>
      <c r="F860" s="19"/>
      <c r="G860" s="19"/>
      <c r="H860" s="19"/>
      <c r="I860" s="19"/>
    </row>
    <row r="861" spans="1:9">
      <c r="A861" s="19"/>
      <c r="B861" s="19"/>
      <c r="C861" s="19"/>
      <c r="D861" s="19"/>
      <c r="E861" s="19"/>
      <c r="F861" s="19"/>
      <c r="G861" s="73"/>
      <c r="H861" s="73"/>
      <c r="I861" s="73"/>
    </row>
    <row r="862" spans="1:9">
      <c r="A862" s="19"/>
      <c r="B862" s="19"/>
      <c r="C862" s="19"/>
      <c r="D862" s="19"/>
      <c r="E862" s="19"/>
      <c r="F862" s="19"/>
      <c r="G862" s="19"/>
      <c r="H862" s="19"/>
      <c r="I862" s="19"/>
    </row>
    <row r="863" spans="1:9">
      <c r="A863" s="19"/>
      <c r="B863" s="19"/>
      <c r="C863" s="19"/>
      <c r="D863" s="19"/>
      <c r="E863" s="19"/>
      <c r="F863" s="19"/>
      <c r="G863" s="19"/>
      <c r="H863" s="19"/>
      <c r="I863" s="19"/>
    </row>
    <row r="864" spans="1:9">
      <c r="A864" s="19"/>
      <c r="B864" s="19"/>
      <c r="C864" s="19"/>
      <c r="D864" s="19"/>
      <c r="E864" s="19"/>
      <c r="F864" s="19"/>
      <c r="G864" s="73"/>
      <c r="H864" s="73"/>
      <c r="I864" s="73"/>
    </row>
    <row r="865" spans="1:9">
      <c r="A865" s="19"/>
      <c r="B865" s="19"/>
      <c r="C865" s="19"/>
      <c r="D865" s="19"/>
      <c r="E865" s="19"/>
      <c r="F865" s="19"/>
      <c r="G865" s="73"/>
      <c r="H865" s="73"/>
      <c r="I865" s="73"/>
    </row>
    <row r="866" spans="1:9">
      <c r="A866" s="19"/>
      <c r="B866" s="19"/>
      <c r="C866" s="19"/>
      <c r="D866" s="19"/>
      <c r="E866" s="19"/>
      <c r="F866" s="19"/>
      <c r="G866" s="73"/>
      <c r="H866" s="73"/>
      <c r="I866" s="73"/>
    </row>
    <row r="867" spans="1:9">
      <c r="A867" s="19"/>
      <c r="B867" s="19"/>
      <c r="C867" s="19"/>
      <c r="D867" s="19"/>
      <c r="E867" s="19"/>
      <c r="F867" s="19"/>
      <c r="G867" s="19"/>
      <c r="H867" s="19"/>
      <c r="I867" s="19"/>
    </row>
    <row r="868" spans="1:9">
      <c r="A868" s="19"/>
      <c r="B868" s="19"/>
      <c r="C868" s="19"/>
      <c r="D868" s="19"/>
      <c r="E868" s="19"/>
      <c r="F868" s="19"/>
      <c r="G868" s="73"/>
      <c r="H868" s="73"/>
      <c r="I868" s="73"/>
    </row>
    <row r="869" spans="1:9">
      <c r="A869" s="19"/>
      <c r="B869" s="19"/>
      <c r="C869" s="19"/>
      <c r="D869" s="19"/>
      <c r="E869" s="19"/>
      <c r="F869" s="19"/>
      <c r="G869" s="19"/>
      <c r="H869" s="19"/>
      <c r="I869" s="19"/>
    </row>
    <row r="870" spans="1:9">
      <c r="A870" s="19"/>
      <c r="B870" s="19"/>
      <c r="C870" s="19"/>
      <c r="D870" s="19"/>
      <c r="E870" s="19"/>
      <c r="F870" s="19"/>
      <c r="G870" s="19"/>
      <c r="H870" s="19"/>
      <c r="I870" s="19"/>
    </row>
    <row r="871" spans="1:9">
      <c r="A871" s="19"/>
      <c r="B871" s="19"/>
      <c r="C871" s="19"/>
      <c r="D871" s="19"/>
      <c r="E871" s="19"/>
      <c r="F871" s="19"/>
      <c r="G871" s="73"/>
      <c r="H871" s="73"/>
      <c r="I871" s="73"/>
    </row>
    <row r="872" spans="1:9">
      <c r="A872" s="19"/>
      <c r="B872" s="19"/>
      <c r="C872" s="19"/>
      <c r="D872" s="19"/>
      <c r="E872" s="19"/>
      <c r="F872" s="19"/>
      <c r="G872" s="73"/>
      <c r="H872" s="73"/>
      <c r="I872" s="73"/>
    </row>
    <row r="873" spans="1:9">
      <c r="A873" s="19"/>
      <c r="B873" s="19"/>
      <c r="C873" s="19"/>
      <c r="D873" s="19"/>
      <c r="E873" s="19"/>
      <c r="F873" s="19"/>
      <c r="G873" s="73"/>
      <c r="H873" s="73"/>
      <c r="I873" s="73"/>
    </row>
    <row r="874" spans="1:9">
      <c r="A874" s="19"/>
      <c r="B874" s="19"/>
      <c r="C874" s="19"/>
      <c r="D874" s="19"/>
      <c r="E874" s="19"/>
      <c r="F874" s="19"/>
      <c r="G874" s="19"/>
      <c r="H874" s="19"/>
      <c r="I874" s="19"/>
    </row>
    <row r="875" spans="1:9">
      <c r="A875" s="19"/>
      <c r="B875" s="19"/>
      <c r="C875" s="19"/>
      <c r="D875" s="19"/>
      <c r="E875" s="19"/>
      <c r="F875" s="19"/>
      <c r="G875" s="73"/>
      <c r="H875" s="73"/>
      <c r="I875" s="73"/>
    </row>
    <row r="876" spans="1:9">
      <c r="A876" s="19"/>
      <c r="B876" s="19"/>
      <c r="C876" s="19"/>
      <c r="D876" s="19"/>
      <c r="E876" s="19"/>
      <c r="F876" s="19"/>
      <c r="G876" s="73"/>
      <c r="H876" s="73"/>
      <c r="I876" s="73"/>
    </row>
    <row r="877" spans="1:9">
      <c r="A877" s="19"/>
      <c r="B877" s="19"/>
      <c r="C877" s="19"/>
      <c r="D877" s="19"/>
      <c r="E877" s="19"/>
      <c r="F877" s="19"/>
      <c r="G877" s="73"/>
      <c r="H877" s="73"/>
      <c r="I877" s="73"/>
    </row>
    <row r="878" spans="1:9">
      <c r="A878" s="19"/>
      <c r="B878" s="19"/>
      <c r="C878" s="19"/>
      <c r="D878" s="19"/>
      <c r="E878" s="19"/>
      <c r="F878" s="19"/>
      <c r="G878" s="73"/>
      <c r="H878" s="73"/>
      <c r="I878" s="73"/>
    </row>
    <row r="879" spans="1:9">
      <c r="A879" s="19"/>
      <c r="B879" s="19"/>
      <c r="C879" s="19"/>
      <c r="D879" s="19"/>
      <c r="E879" s="19"/>
      <c r="F879" s="19"/>
      <c r="G879" s="19"/>
      <c r="H879" s="19"/>
      <c r="I879" s="19"/>
    </row>
    <row r="880" spans="1:9">
      <c r="A880" s="19"/>
      <c r="B880" s="19"/>
      <c r="C880" s="19"/>
      <c r="D880" s="19"/>
      <c r="E880" s="19"/>
      <c r="F880" s="19"/>
      <c r="G880" s="19"/>
      <c r="H880" s="19"/>
      <c r="I880" s="19"/>
    </row>
    <row r="881" spans="1:9">
      <c r="A881" s="19"/>
      <c r="B881" s="19"/>
      <c r="C881" s="19"/>
      <c r="D881" s="19"/>
      <c r="E881" s="19"/>
      <c r="F881" s="19"/>
      <c r="G881" s="19"/>
      <c r="H881" s="19"/>
      <c r="I881" s="19"/>
    </row>
    <row r="882" spans="1:9">
      <c r="A882" s="19"/>
      <c r="B882" s="19"/>
      <c r="C882" s="19"/>
      <c r="D882" s="19"/>
      <c r="E882" s="19"/>
      <c r="F882" s="19"/>
      <c r="G882" s="19"/>
      <c r="H882" s="19"/>
      <c r="I882" s="19"/>
    </row>
    <row r="883" spans="1:9">
      <c r="A883" s="19"/>
      <c r="B883" s="19"/>
      <c r="C883" s="19"/>
      <c r="D883" s="19"/>
      <c r="E883" s="19"/>
      <c r="F883" s="19"/>
      <c r="G883" s="19"/>
      <c r="H883" s="19"/>
      <c r="I883" s="19"/>
    </row>
    <row r="884" spans="1:9">
      <c r="A884" s="19"/>
      <c r="B884" s="19"/>
      <c r="C884" s="19"/>
      <c r="D884" s="19"/>
      <c r="E884" s="19"/>
      <c r="F884" s="19"/>
      <c r="G884" s="73"/>
      <c r="H884" s="73"/>
      <c r="I884" s="73"/>
    </row>
    <row r="885" spans="1:9">
      <c r="A885" s="19"/>
      <c r="B885" s="19"/>
      <c r="C885" s="19"/>
      <c r="D885" s="19"/>
      <c r="E885" s="19"/>
      <c r="F885" s="19"/>
      <c r="G885" s="73"/>
      <c r="H885" s="73"/>
      <c r="I885" s="73"/>
    </row>
    <row r="886" spans="1:9">
      <c r="A886" s="19"/>
      <c r="B886" s="19"/>
      <c r="C886" s="19"/>
      <c r="D886" s="19"/>
      <c r="E886" s="19"/>
      <c r="F886" s="19"/>
      <c r="G886" s="19"/>
      <c r="H886" s="19"/>
      <c r="I886" s="19"/>
    </row>
    <row r="887" spans="1:9">
      <c r="A887" s="19"/>
      <c r="B887" s="19"/>
      <c r="C887" s="19"/>
      <c r="D887" s="19"/>
      <c r="E887" s="19"/>
      <c r="F887" s="19"/>
      <c r="G887" s="73"/>
      <c r="H887" s="73"/>
      <c r="I887" s="73"/>
    </row>
    <row r="888" spans="1:9">
      <c r="A888" s="19"/>
      <c r="B888" s="19"/>
      <c r="C888" s="19"/>
      <c r="D888" s="19"/>
      <c r="E888" s="19"/>
      <c r="F888" s="19"/>
      <c r="G888" s="19"/>
      <c r="H888" s="19"/>
      <c r="I888" s="19"/>
    </row>
    <row r="889" spans="1:9">
      <c r="A889" s="19"/>
      <c r="B889" s="19"/>
      <c r="C889" s="19"/>
      <c r="D889" s="19"/>
      <c r="E889" s="19"/>
      <c r="F889" s="19"/>
      <c r="G889" s="19"/>
      <c r="H889" s="19"/>
      <c r="I889" s="19"/>
    </row>
    <row r="890" spans="1:9">
      <c r="A890" s="19"/>
      <c r="B890" s="19"/>
      <c r="C890" s="19"/>
      <c r="D890" s="19"/>
      <c r="E890" s="19"/>
      <c r="F890" s="19"/>
      <c r="G890" s="19"/>
      <c r="H890" s="19"/>
      <c r="I890" s="19"/>
    </row>
    <row r="891" spans="1:9">
      <c r="A891" s="19"/>
      <c r="B891" s="19"/>
      <c r="C891" s="19"/>
      <c r="D891" s="19"/>
      <c r="E891" s="19"/>
      <c r="F891" s="19"/>
      <c r="G891" s="19"/>
      <c r="H891" s="19"/>
      <c r="I891" s="19"/>
    </row>
    <row r="892" spans="1:9">
      <c r="A892" s="19"/>
      <c r="B892" s="19"/>
      <c r="C892" s="19"/>
      <c r="D892" s="19"/>
      <c r="E892" s="19"/>
      <c r="F892" s="19"/>
      <c r="G892" s="19"/>
      <c r="H892" s="19"/>
      <c r="I892" s="19"/>
    </row>
    <row r="893" spans="1:9">
      <c r="A893" s="19"/>
      <c r="B893" s="19"/>
      <c r="C893" s="19"/>
      <c r="D893" s="19"/>
      <c r="E893" s="19"/>
      <c r="F893" s="19"/>
      <c r="G893" s="19"/>
      <c r="H893" s="19"/>
      <c r="I893" s="19"/>
    </row>
    <row r="894" spans="1:9">
      <c r="A894" s="19"/>
      <c r="B894" s="19"/>
      <c r="C894" s="19"/>
      <c r="D894" s="19"/>
      <c r="E894" s="19"/>
      <c r="F894" s="19"/>
      <c r="G894" s="19"/>
      <c r="H894" s="19"/>
      <c r="I894" s="19"/>
    </row>
    <row r="895" spans="1:9">
      <c r="A895" s="19"/>
      <c r="B895" s="19"/>
      <c r="C895" s="19"/>
      <c r="D895" s="19"/>
      <c r="E895" s="19"/>
      <c r="F895" s="19"/>
      <c r="G895" s="19"/>
      <c r="H895" s="19"/>
      <c r="I895" s="19"/>
    </row>
    <row r="896" spans="1:9">
      <c r="A896" s="19"/>
      <c r="B896" s="19"/>
      <c r="C896" s="19"/>
      <c r="D896" s="19"/>
      <c r="E896" s="19"/>
      <c r="F896" s="19"/>
      <c r="G896" s="19"/>
      <c r="H896" s="19"/>
      <c r="I896" s="19"/>
    </row>
    <row r="897" spans="1:9">
      <c r="A897" s="19"/>
      <c r="B897" s="19"/>
      <c r="C897" s="19"/>
      <c r="D897" s="19"/>
      <c r="E897" s="19"/>
      <c r="F897" s="19"/>
      <c r="G897" s="19"/>
      <c r="H897" s="19"/>
      <c r="I897" s="19"/>
    </row>
    <row r="898" spans="1:9">
      <c r="A898" s="19"/>
      <c r="B898" s="19"/>
      <c r="C898" s="19"/>
      <c r="D898" s="19"/>
      <c r="E898" s="19"/>
      <c r="F898" s="19"/>
      <c r="G898" s="19"/>
      <c r="H898" s="19"/>
      <c r="I898" s="19"/>
    </row>
    <row r="899" spans="1:9">
      <c r="A899" s="19"/>
      <c r="B899" s="19"/>
      <c r="C899" s="19"/>
      <c r="D899" s="19"/>
      <c r="E899" s="19"/>
      <c r="F899" s="19"/>
      <c r="G899" s="19"/>
      <c r="H899" s="19"/>
      <c r="I899" s="19"/>
    </row>
    <row r="900" spans="1:9">
      <c r="A900" s="19"/>
      <c r="B900" s="19"/>
      <c r="C900" s="19"/>
      <c r="D900" s="19"/>
      <c r="E900" s="19"/>
      <c r="F900" s="19"/>
      <c r="G900" s="19"/>
      <c r="H900" s="19"/>
      <c r="I900" s="19"/>
    </row>
    <row r="901" spans="1:9">
      <c r="A901" s="19"/>
      <c r="B901" s="19"/>
      <c r="C901" s="19"/>
      <c r="D901" s="19"/>
      <c r="E901" s="19"/>
      <c r="F901" s="19"/>
      <c r="G901" s="19"/>
      <c r="H901" s="19"/>
      <c r="I901" s="19"/>
    </row>
    <row r="902" spans="1:9">
      <c r="A902" s="19"/>
      <c r="B902" s="19"/>
      <c r="C902" s="19"/>
      <c r="D902" s="19"/>
      <c r="E902" s="19"/>
      <c r="F902" s="19"/>
      <c r="G902" s="19"/>
      <c r="H902" s="19"/>
      <c r="I902" s="19"/>
    </row>
    <row r="903" spans="1:9">
      <c r="A903" s="19"/>
      <c r="B903" s="19"/>
      <c r="C903" s="19"/>
      <c r="D903" s="19"/>
      <c r="E903" s="19"/>
      <c r="F903" s="19"/>
      <c r="G903" s="19"/>
      <c r="H903" s="19"/>
      <c r="I903" s="19"/>
    </row>
    <row r="904" spans="1:9">
      <c r="A904" s="19"/>
      <c r="B904" s="19"/>
      <c r="C904" s="19"/>
      <c r="D904" s="19"/>
      <c r="E904" s="19"/>
      <c r="F904" s="19"/>
      <c r="G904" s="19"/>
      <c r="H904" s="19"/>
      <c r="I904" s="19"/>
    </row>
    <row r="905" spans="1:9">
      <c r="A905" s="19"/>
      <c r="B905" s="19"/>
      <c r="C905" s="19"/>
      <c r="D905" s="19"/>
      <c r="E905" s="19"/>
      <c r="F905" s="19"/>
      <c r="G905" s="73"/>
      <c r="H905" s="73"/>
      <c r="I905" s="73"/>
    </row>
    <row r="906" spans="1:9">
      <c r="A906" s="19"/>
      <c r="B906" s="19"/>
      <c r="C906" s="19"/>
      <c r="D906" s="19"/>
      <c r="E906" s="19"/>
      <c r="F906" s="19"/>
      <c r="G906" s="19"/>
      <c r="H906" s="19"/>
      <c r="I906" s="19"/>
    </row>
    <row r="907" spans="1:9">
      <c r="A907" s="19"/>
      <c r="B907" s="19"/>
      <c r="C907" s="19"/>
      <c r="D907" s="19"/>
      <c r="E907" s="19"/>
      <c r="F907" s="19"/>
      <c r="G907" s="19"/>
      <c r="H907" s="19"/>
      <c r="I907" s="19"/>
    </row>
    <row r="908" spans="1:9">
      <c r="A908" s="19"/>
      <c r="B908" s="19"/>
      <c r="C908" s="19"/>
      <c r="D908" s="19"/>
      <c r="E908" s="19"/>
      <c r="F908" s="19"/>
      <c r="G908" s="73"/>
      <c r="H908" s="73"/>
      <c r="I908" s="73"/>
    </row>
    <row r="909" spans="1:9">
      <c r="A909" s="19"/>
      <c r="B909" s="19"/>
      <c r="C909" s="19"/>
      <c r="D909" s="19"/>
      <c r="E909" s="19"/>
      <c r="F909" s="19"/>
      <c r="G909" s="19"/>
      <c r="H909" s="19"/>
      <c r="I909" s="19"/>
    </row>
    <row r="910" spans="1:9">
      <c r="A910" s="19"/>
      <c r="B910" s="19"/>
      <c r="C910" s="19"/>
      <c r="D910" s="19"/>
      <c r="E910" s="19"/>
      <c r="F910" s="19"/>
      <c r="G910" s="19"/>
      <c r="H910" s="19"/>
      <c r="I910" s="19"/>
    </row>
    <row r="911" spans="1:9">
      <c r="A911" s="19"/>
      <c r="B911" s="19"/>
      <c r="C911" s="19"/>
      <c r="D911" s="19"/>
      <c r="E911" s="19"/>
      <c r="F911" s="19"/>
      <c r="G911" s="19"/>
      <c r="H911" s="19"/>
      <c r="I911" s="19"/>
    </row>
    <row r="912" spans="1:9">
      <c r="A912" s="19"/>
      <c r="B912" s="19"/>
      <c r="C912" s="19"/>
      <c r="D912" s="19"/>
      <c r="E912" s="19"/>
      <c r="F912" s="19"/>
      <c r="G912" s="19"/>
      <c r="H912" s="19"/>
      <c r="I912" s="19"/>
    </row>
    <row r="913" spans="1:9">
      <c r="A913" s="19"/>
      <c r="B913" s="19"/>
      <c r="C913" s="19"/>
      <c r="D913" s="19"/>
      <c r="E913" s="19"/>
      <c r="F913" s="19"/>
      <c r="G913" s="19"/>
      <c r="H913" s="19"/>
      <c r="I913" s="19"/>
    </row>
    <row r="914" spans="1:9">
      <c r="A914" s="19"/>
      <c r="B914" s="19"/>
      <c r="C914" s="19"/>
      <c r="D914" s="19"/>
      <c r="E914" s="19"/>
      <c r="F914" s="19"/>
      <c r="G914" s="19"/>
      <c r="H914" s="19"/>
      <c r="I914" s="19"/>
    </row>
    <row r="915" spans="1:9">
      <c r="A915" s="19"/>
      <c r="B915" s="19"/>
      <c r="C915" s="19"/>
      <c r="D915" s="19"/>
      <c r="E915" s="19"/>
      <c r="F915" s="19"/>
      <c r="G915" s="73"/>
      <c r="H915" s="73"/>
      <c r="I915" s="73"/>
    </row>
    <row r="916" spans="1:9">
      <c r="A916" s="19"/>
      <c r="B916" s="19"/>
      <c r="C916" s="19"/>
      <c r="D916" s="19"/>
      <c r="E916" s="19"/>
      <c r="F916" s="19"/>
      <c r="G916" s="73"/>
      <c r="H916" s="73"/>
      <c r="I916" s="73"/>
    </row>
    <row r="917" spans="1:9">
      <c r="A917" s="19"/>
      <c r="B917" s="19"/>
      <c r="C917" s="19"/>
      <c r="D917" s="19"/>
      <c r="E917" s="19"/>
      <c r="F917" s="19"/>
      <c r="G917" s="19"/>
      <c r="H917" s="19"/>
      <c r="I917" s="19"/>
    </row>
    <row r="918" spans="1:9">
      <c r="A918" s="19"/>
      <c r="B918" s="19"/>
      <c r="C918" s="19"/>
      <c r="D918" s="19"/>
      <c r="E918" s="19"/>
      <c r="F918" s="19"/>
      <c r="G918" s="19"/>
      <c r="H918" s="19"/>
      <c r="I918" s="19"/>
    </row>
    <row r="919" spans="1:9">
      <c r="A919" s="19"/>
      <c r="B919" s="19"/>
      <c r="C919" s="19"/>
      <c r="D919" s="19"/>
      <c r="E919" s="19"/>
      <c r="F919" s="19"/>
      <c r="G919" s="73"/>
      <c r="H919" s="73"/>
      <c r="I919" s="73"/>
    </row>
    <row r="920" spans="1:9">
      <c r="A920" s="19"/>
      <c r="B920" s="19"/>
      <c r="C920" s="19"/>
      <c r="D920" s="19"/>
      <c r="E920" s="19"/>
      <c r="F920" s="19"/>
      <c r="G920" s="73"/>
      <c r="H920" s="73"/>
      <c r="I920" s="73"/>
    </row>
    <row r="921" spans="1:9">
      <c r="A921" s="19"/>
      <c r="B921" s="19"/>
      <c r="C921" s="19"/>
      <c r="D921" s="19"/>
      <c r="E921" s="19"/>
      <c r="F921" s="19"/>
      <c r="G921" s="19"/>
      <c r="H921" s="19"/>
      <c r="I921" s="19"/>
    </row>
    <row r="922" spans="1:9">
      <c r="A922" s="19"/>
      <c r="B922" s="19"/>
      <c r="C922" s="19"/>
      <c r="D922" s="19"/>
      <c r="E922" s="19"/>
      <c r="F922" s="19"/>
      <c r="G922" s="73"/>
      <c r="H922" s="73"/>
      <c r="I922" s="73"/>
    </row>
    <row r="923" spans="1:9">
      <c r="A923" s="19"/>
      <c r="B923" s="19"/>
      <c r="C923" s="19"/>
      <c r="D923" s="19"/>
      <c r="E923" s="19"/>
      <c r="F923" s="19"/>
      <c r="G923" s="73"/>
      <c r="H923" s="73"/>
      <c r="I923" s="73"/>
    </row>
    <row r="924" spans="1:9">
      <c r="A924" s="19"/>
      <c r="B924" s="19"/>
      <c r="C924" s="19"/>
      <c r="D924" s="19"/>
      <c r="E924" s="19"/>
      <c r="F924" s="19"/>
      <c r="G924" s="73"/>
      <c r="H924" s="73"/>
      <c r="I924" s="73"/>
    </row>
    <row r="925" spans="1:9">
      <c r="A925" s="19"/>
      <c r="B925" s="19"/>
      <c r="C925" s="19"/>
      <c r="D925" s="19"/>
      <c r="E925" s="19"/>
      <c r="F925" s="19"/>
      <c r="G925" s="73"/>
      <c r="H925" s="73"/>
      <c r="I925" s="73"/>
    </row>
    <row r="926" spans="1:9">
      <c r="A926" s="19"/>
      <c r="B926" s="19"/>
      <c r="C926" s="19"/>
      <c r="D926" s="19"/>
      <c r="E926" s="19"/>
      <c r="F926" s="19"/>
      <c r="G926" s="19"/>
      <c r="H926" s="19"/>
      <c r="I926" s="19"/>
    </row>
    <row r="927" spans="1:9">
      <c r="A927" s="19"/>
      <c r="B927" s="19"/>
      <c r="C927" s="19"/>
      <c r="D927" s="19"/>
      <c r="E927" s="19"/>
      <c r="F927" s="19"/>
      <c r="G927" s="19"/>
      <c r="H927" s="19"/>
      <c r="I927" s="19"/>
    </row>
    <row r="928" spans="1:9">
      <c r="A928" s="19"/>
      <c r="B928" s="19"/>
      <c r="C928" s="19"/>
      <c r="D928" s="19"/>
      <c r="E928" s="19"/>
      <c r="F928" s="19"/>
      <c r="G928" s="73"/>
      <c r="H928" s="73"/>
      <c r="I928" s="73"/>
    </row>
    <row r="929" spans="1:9">
      <c r="A929" s="19"/>
      <c r="B929" s="19"/>
      <c r="C929" s="19"/>
      <c r="D929" s="19"/>
      <c r="E929" s="19"/>
      <c r="F929" s="19"/>
      <c r="G929" s="19"/>
      <c r="H929" s="19"/>
      <c r="I929" s="19"/>
    </row>
    <row r="930" spans="1:9">
      <c r="A930" s="19"/>
      <c r="B930" s="19"/>
      <c r="C930" s="19"/>
      <c r="D930" s="19"/>
      <c r="E930" s="19"/>
      <c r="F930" s="19"/>
      <c r="G930" s="73"/>
      <c r="H930" s="73"/>
      <c r="I930" s="73"/>
    </row>
    <row r="931" spans="1:9">
      <c r="A931" s="19"/>
      <c r="B931" s="19"/>
      <c r="C931" s="19"/>
      <c r="D931" s="19"/>
      <c r="E931" s="19"/>
      <c r="F931" s="19"/>
      <c r="G931" s="73"/>
      <c r="H931" s="73"/>
      <c r="I931" s="73"/>
    </row>
    <row r="932" spans="1:9">
      <c r="A932" s="19"/>
      <c r="B932" s="19"/>
      <c r="C932" s="19"/>
      <c r="D932" s="19"/>
      <c r="E932" s="19"/>
      <c r="F932" s="19"/>
      <c r="G932" s="73"/>
      <c r="H932" s="73"/>
      <c r="I932" s="73"/>
    </row>
    <row r="933" spans="1:9">
      <c r="A933" s="19"/>
      <c r="B933" s="19"/>
      <c r="C933" s="19"/>
      <c r="D933" s="19"/>
      <c r="E933" s="19"/>
      <c r="F933" s="19"/>
      <c r="G933" s="73"/>
      <c r="H933" s="73"/>
      <c r="I933" s="73"/>
    </row>
    <row r="934" spans="1:9">
      <c r="A934" s="19"/>
      <c r="B934" s="19"/>
      <c r="C934" s="19"/>
      <c r="D934" s="19"/>
      <c r="E934" s="19"/>
      <c r="F934" s="19"/>
      <c r="G934" s="73"/>
      <c r="H934" s="73"/>
      <c r="I934" s="73"/>
    </row>
    <row r="935" spans="1:9">
      <c r="A935" s="19"/>
      <c r="B935" s="19"/>
      <c r="C935" s="19"/>
      <c r="D935" s="19"/>
      <c r="E935" s="19"/>
      <c r="F935" s="19"/>
      <c r="G935" s="73"/>
      <c r="H935" s="73"/>
      <c r="I935" s="73"/>
    </row>
    <row r="936" spans="1:9">
      <c r="A936" s="19"/>
      <c r="B936" s="19"/>
      <c r="C936" s="19"/>
      <c r="D936" s="19"/>
      <c r="E936" s="19"/>
      <c r="F936" s="19"/>
      <c r="G936" s="73"/>
      <c r="H936" s="73"/>
      <c r="I936" s="73"/>
    </row>
    <row r="937" spans="1:9">
      <c r="A937" s="19"/>
      <c r="B937" s="19"/>
      <c r="C937" s="19"/>
      <c r="D937" s="19"/>
      <c r="E937" s="19"/>
      <c r="F937" s="19"/>
      <c r="G937" s="73"/>
      <c r="H937" s="73"/>
      <c r="I937" s="73"/>
    </row>
    <row r="938" spans="1:9">
      <c r="A938" s="19"/>
      <c r="B938" s="19"/>
      <c r="C938" s="19"/>
      <c r="D938" s="19"/>
      <c r="E938" s="19"/>
      <c r="F938" s="19"/>
      <c r="G938" s="73"/>
      <c r="H938" s="73"/>
      <c r="I938" s="73"/>
    </row>
    <row r="939" spans="1:9">
      <c r="A939" s="19"/>
      <c r="B939" s="19"/>
      <c r="C939" s="19"/>
      <c r="D939" s="19"/>
      <c r="E939" s="19"/>
      <c r="F939" s="19"/>
      <c r="G939" s="73"/>
      <c r="H939" s="73"/>
      <c r="I939" s="73"/>
    </row>
    <row r="940" spans="1:9">
      <c r="A940" s="19"/>
      <c r="B940" s="19"/>
      <c r="C940" s="19"/>
      <c r="D940" s="19"/>
      <c r="E940" s="19"/>
      <c r="F940" s="19"/>
      <c r="G940" s="19"/>
      <c r="H940" s="19"/>
      <c r="I940" s="19"/>
    </row>
    <row r="941" spans="1:9">
      <c r="A941" s="19"/>
      <c r="B941" s="19"/>
      <c r="C941" s="19"/>
      <c r="D941" s="19"/>
      <c r="E941" s="19"/>
      <c r="F941" s="19"/>
      <c r="G941" s="73"/>
      <c r="H941" s="73"/>
      <c r="I941" s="73"/>
    </row>
    <row r="942" spans="1:9">
      <c r="A942" s="19"/>
      <c r="B942" s="19"/>
      <c r="C942" s="19"/>
      <c r="D942" s="19"/>
      <c r="E942" s="19"/>
      <c r="F942" s="19"/>
      <c r="G942" s="73"/>
      <c r="H942" s="73"/>
      <c r="I942" s="73"/>
    </row>
    <row r="943" spans="1:9">
      <c r="A943" s="19"/>
      <c r="B943" s="19"/>
      <c r="C943" s="19"/>
      <c r="D943" s="19"/>
      <c r="E943" s="19"/>
      <c r="F943" s="19"/>
      <c r="G943" s="19"/>
      <c r="H943" s="19"/>
      <c r="I943" s="19"/>
    </row>
    <row r="944" spans="1:9">
      <c r="A944" s="19"/>
      <c r="B944" s="19"/>
      <c r="C944" s="19"/>
      <c r="D944" s="19"/>
      <c r="E944" s="19"/>
      <c r="F944" s="19"/>
      <c r="G944" s="73"/>
      <c r="H944" s="73"/>
      <c r="I944" s="73"/>
    </row>
    <row r="945" spans="1:9">
      <c r="A945" s="19"/>
      <c r="B945" s="19"/>
      <c r="C945" s="19"/>
      <c r="D945" s="19"/>
      <c r="E945" s="19"/>
      <c r="F945" s="19"/>
      <c r="G945" s="73"/>
      <c r="H945" s="73"/>
      <c r="I945" s="73"/>
    </row>
    <row r="946" spans="1:9">
      <c r="A946" s="19"/>
      <c r="B946" s="19"/>
      <c r="C946" s="19"/>
      <c r="D946" s="19"/>
      <c r="E946" s="19"/>
      <c r="F946" s="19"/>
      <c r="G946" s="73"/>
      <c r="H946" s="73"/>
      <c r="I946" s="73"/>
    </row>
    <row r="947" spans="1:9">
      <c r="A947" s="19"/>
      <c r="B947" s="19"/>
      <c r="C947" s="19"/>
      <c r="D947" s="19"/>
      <c r="E947" s="19"/>
      <c r="F947" s="19"/>
      <c r="G947" s="73"/>
      <c r="H947" s="73"/>
      <c r="I947" s="73"/>
    </row>
    <row r="948" spans="1:9">
      <c r="A948" s="19"/>
      <c r="B948" s="19"/>
      <c r="C948" s="19"/>
      <c r="D948" s="19"/>
      <c r="E948" s="19"/>
      <c r="F948" s="19"/>
      <c r="G948" s="19"/>
      <c r="H948" s="19"/>
      <c r="I948" s="19"/>
    </row>
    <row r="949" spans="1:9">
      <c r="A949" s="19"/>
      <c r="B949" s="19"/>
      <c r="C949" s="19"/>
      <c r="D949" s="19"/>
      <c r="E949" s="19"/>
      <c r="F949" s="19"/>
      <c r="G949" s="19"/>
      <c r="H949" s="19"/>
      <c r="I949" s="19"/>
    </row>
    <row r="950" spans="1:9">
      <c r="A950" s="19"/>
      <c r="B950" s="19"/>
      <c r="C950" s="19"/>
      <c r="D950" s="19"/>
      <c r="E950" s="19"/>
      <c r="F950" s="19"/>
      <c r="G950" s="19"/>
      <c r="H950" s="19"/>
      <c r="I950" s="19"/>
    </row>
    <row r="951" spans="1:9">
      <c r="A951" s="19"/>
      <c r="B951" s="19"/>
      <c r="C951" s="19"/>
      <c r="D951" s="19"/>
      <c r="E951" s="19"/>
      <c r="F951" s="19"/>
      <c r="G951" s="19"/>
      <c r="H951" s="19"/>
      <c r="I951" s="19"/>
    </row>
    <row r="952" spans="1:9">
      <c r="A952" s="19"/>
      <c r="B952" s="19"/>
      <c r="C952" s="19"/>
      <c r="D952" s="19"/>
      <c r="E952" s="19"/>
      <c r="F952" s="19"/>
      <c r="G952" s="19"/>
      <c r="H952" s="19"/>
      <c r="I952" s="19"/>
    </row>
    <row r="953" spans="1:9">
      <c r="A953" s="19"/>
      <c r="B953" s="19"/>
      <c r="C953" s="19"/>
      <c r="D953" s="19"/>
      <c r="E953" s="19"/>
      <c r="F953" s="19"/>
      <c r="G953" s="19"/>
      <c r="H953" s="19"/>
      <c r="I953" s="19"/>
    </row>
    <row r="954" spans="1:9">
      <c r="A954" s="19"/>
      <c r="B954" s="19"/>
      <c r="C954" s="19"/>
      <c r="D954" s="19"/>
      <c r="E954" s="19"/>
      <c r="F954" s="19"/>
      <c r="G954" s="19"/>
      <c r="H954" s="19"/>
      <c r="I954" s="19"/>
    </row>
    <row r="955" spans="1:9">
      <c r="A955" s="19"/>
      <c r="B955" s="19"/>
      <c r="C955" s="19"/>
      <c r="D955" s="19"/>
      <c r="E955" s="19"/>
      <c r="F955" s="19"/>
      <c r="G955" s="19"/>
      <c r="H955" s="19"/>
      <c r="I955" s="19"/>
    </row>
    <row r="956" spans="1:9">
      <c r="A956" s="19"/>
      <c r="B956" s="19"/>
      <c r="C956" s="19"/>
      <c r="D956" s="19"/>
      <c r="E956" s="19"/>
      <c r="F956" s="19"/>
      <c r="G956" s="73"/>
      <c r="H956" s="73"/>
      <c r="I956" s="73"/>
    </row>
    <row r="957" spans="1:9">
      <c r="A957" s="19"/>
      <c r="B957" s="19"/>
      <c r="C957" s="19"/>
      <c r="D957" s="19"/>
      <c r="E957" s="19"/>
      <c r="F957" s="19"/>
      <c r="G957" s="73"/>
      <c r="H957" s="73"/>
      <c r="I957" s="73"/>
    </row>
    <row r="958" spans="1:9">
      <c r="A958" s="19"/>
      <c r="B958" s="19"/>
      <c r="C958" s="19"/>
      <c r="D958" s="19"/>
      <c r="E958" s="19"/>
      <c r="F958" s="19"/>
      <c r="G958" s="73"/>
      <c r="H958" s="73"/>
      <c r="I958" s="73"/>
    </row>
    <row r="959" spans="1:9">
      <c r="A959" s="19"/>
      <c r="B959" s="19"/>
      <c r="C959" s="19"/>
      <c r="D959" s="19"/>
      <c r="E959" s="19"/>
      <c r="F959" s="19"/>
      <c r="G959" s="73"/>
      <c r="H959" s="73"/>
      <c r="I959" s="73"/>
    </row>
    <row r="960" spans="1:9">
      <c r="A960" s="19"/>
      <c r="B960" s="19"/>
      <c r="C960" s="19"/>
      <c r="D960" s="19"/>
      <c r="E960" s="19"/>
      <c r="F960" s="19"/>
      <c r="G960" s="19"/>
      <c r="H960" s="19"/>
      <c r="I960" s="19"/>
    </row>
    <row r="961" spans="1:9">
      <c r="A961" s="19"/>
      <c r="B961" s="19"/>
      <c r="C961" s="19"/>
      <c r="D961" s="19"/>
      <c r="E961" s="19"/>
      <c r="F961" s="19"/>
      <c r="G961" s="73"/>
      <c r="H961" s="73"/>
      <c r="I961" s="73"/>
    </row>
    <row r="962" spans="1:9">
      <c r="A962" s="19"/>
      <c r="B962" s="19"/>
      <c r="C962" s="19"/>
      <c r="D962" s="19"/>
      <c r="E962" s="19"/>
      <c r="F962" s="19"/>
      <c r="G962" s="73"/>
      <c r="H962" s="73"/>
      <c r="I962" s="73"/>
    </row>
    <row r="963" spans="1:9">
      <c r="A963" s="19"/>
      <c r="B963" s="19"/>
      <c r="C963" s="19"/>
      <c r="D963" s="19"/>
      <c r="E963" s="19"/>
      <c r="F963" s="19"/>
      <c r="G963" s="73"/>
      <c r="H963" s="73"/>
      <c r="I963" s="73"/>
    </row>
    <row r="964" spans="1:9">
      <c r="A964" s="19"/>
      <c r="B964" s="19"/>
      <c r="C964" s="19"/>
      <c r="D964" s="19"/>
      <c r="E964" s="19"/>
      <c r="F964" s="19"/>
      <c r="G964" s="19"/>
      <c r="H964" s="19"/>
      <c r="I964" s="19"/>
    </row>
    <row r="965" spans="1:9">
      <c r="A965" s="19"/>
      <c r="B965" s="19"/>
      <c r="C965" s="19"/>
      <c r="D965" s="19"/>
      <c r="E965" s="19"/>
      <c r="F965" s="19"/>
      <c r="G965" s="19"/>
      <c r="H965" s="19"/>
      <c r="I965" s="19"/>
    </row>
    <row r="966" spans="1:9">
      <c r="A966" s="19"/>
      <c r="B966" s="19"/>
      <c r="C966" s="19"/>
      <c r="D966" s="19"/>
      <c r="E966" s="19"/>
      <c r="F966" s="73"/>
      <c r="G966" s="19"/>
      <c r="H966" s="19"/>
      <c r="I966" s="19"/>
    </row>
    <row r="967" spans="1:9">
      <c r="A967" s="19"/>
      <c r="B967" s="19"/>
      <c r="C967" s="19"/>
      <c r="D967" s="19"/>
      <c r="E967" s="19"/>
      <c r="F967" s="19"/>
      <c r="G967" s="19"/>
      <c r="H967" s="19"/>
      <c r="I967" s="19"/>
    </row>
    <row r="968" spans="1:9">
      <c r="A968" s="19"/>
      <c r="B968" s="19"/>
      <c r="C968" s="19"/>
      <c r="D968" s="19"/>
      <c r="E968" s="19"/>
      <c r="F968" s="19"/>
      <c r="G968" s="19"/>
      <c r="H968" s="19"/>
      <c r="I968" s="19"/>
    </row>
    <row r="969" spans="1:9">
      <c r="A969" s="19"/>
      <c r="B969" s="19"/>
      <c r="C969" s="19"/>
      <c r="D969" s="19"/>
      <c r="E969" s="19"/>
      <c r="F969" s="19"/>
      <c r="G969" s="19"/>
      <c r="H969" s="19"/>
      <c r="I969" s="19"/>
    </row>
    <row r="970" spans="1:9">
      <c r="A970" s="19"/>
      <c r="B970" s="19"/>
      <c r="C970" s="19"/>
      <c r="D970" s="19"/>
      <c r="E970" s="19"/>
      <c r="F970" s="19"/>
      <c r="G970" s="19"/>
      <c r="H970" s="19"/>
      <c r="I970" s="19"/>
    </row>
    <row r="971" spans="1:9">
      <c r="A971" s="19"/>
      <c r="B971" s="19"/>
      <c r="C971" s="19"/>
      <c r="D971" s="19"/>
      <c r="E971" s="19"/>
      <c r="F971" s="19"/>
      <c r="G971" s="19"/>
      <c r="H971" s="19"/>
      <c r="I971" s="19"/>
    </row>
    <row r="972" spans="1:9">
      <c r="A972" s="19"/>
      <c r="B972" s="19"/>
      <c r="C972" s="19"/>
      <c r="D972" s="19"/>
      <c r="E972" s="19"/>
      <c r="F972" s="19"/>
      <c r="G972" s="19"/>
      <c r="H972" s="19"/>
      <c r="I972" s="19"/>
    </row>
    <row r="973" spans="1:9">
      <c r="A973" s="19"/>
      <c r="B973" s="19"/>
      <c r="C973" s="19"/>
      <c r="D973" s="19"/>
      <c r="E973" s="19"/>
      <c r="F973" s="19"/>
      <c r="G973" s="19"/>
      <c r="H973" s="19"/>
      <c r="I973" s="19"/>
    </row>
    <row r="974" spans="1:9">
      <c r="A974" s="19"/>
      <c r="B974" s="19"/>
      <c r="C974" s="19"/>
      <c r="D974" s="19"/>
      <c r="E974" s="19"/>
      <c r="F974" s="19"/>
      <c r="G974" s="19"/>
      <c r="H974" s="19"/>
      <c r="I974" s="19"/>
    </row>
    <row r="975" spans="1:9">
      <c r="A975" s="19"/>
      <c r="B975" s="19"/>
      <c r="C975" s="19"/>
      <c r="D975" s="19"/>
      <c r="E975" s="19"/>
      <c r="F975" s="19"/>
      <c r="G975" s="19"/>
      <c r="H975" s="19"/>
      <c r="I975" s="19"/>
    </row>
    <row r="976" spans="1:9">
      <c r="A976" s="19"/>
      <c r="B976" s="19"/>
      <c r="C976" s="19"/>
      <c r="D976" s="19"/>
      <c r="E976" s="19"/>
      <c r="F976" s="19"/>
      <c r="G976" s="73"/>
      <c r="H976" s="73"/>
      <c r="I976" s="73"/>
    </row>
    <row r="977" spans="1:9">
      <c r="A977" s="19"/>
      <c r="B977" s="19"/>
      <c r="C977" s="19"/>
      <c r="D977" s="19"/>
      <c r="E977" s="19"/>
      <c r="F977" s="19"/>
      <c r="G977" s="73"/>
      <c r="H977" s="73"/>
      <c r="I977" s="73"/>
    </row>
    <row r="978" spans="1:9">
      <c r="A978" s="19"/>
      <c r="B978" s="19"/>
      <c r="C978" s="19"/>
      <c r="D978" s="19"/>
      <c r="E978" s="19"/>
      <c r="F978" s="19"/>
      <c r="G978" s="73"/>
      <c r="H978" s="73"/>
      <c r="I978" s="73"/>
    </row>
    <row r="979" spans="1:9">
      <c r="A979" s="19"/>
      <c r="B979" s="19"/>
      <c r="C979" s="19"/>
      <c r="D979" s="19"/>
      <c r="E979" s="19"/>
      <c r="F979" s="19"/>
      <c r="G979" s="73"/>
      <c r="H979" s="73"/>
      <c r="I979" s="73"/>
    </row>
    <row r="980" spans="1:9">
      <c r="A980" s="19"/>
      <c r="B980" s="19"/>
      <c r="C980" s="19"/>
      <c r="D980" s="19"/>
      <c r="E980" s="19"/>
      <c r="F980" s="19"/>
      <c r="G980" s="73"/>
      <c r="H980" s="73"/>
      <c r="I980" s="73"/>
    </row>
    <row r="981" spans="1:9">
      <c r="A981" s="19"/>
      <c r="B981" s="19"/>
      <c r="C981" s="19"/>
      <c r="D981" s="19"/>
      <c r="E981" s="19"/>
      <c r="F981" s="19"/>
      <c r="G981" s="73"/>
      <c r="H981" s="73"/>
      <c r="I981" s="73"/>
    </row>
    <row r="982" spans="1:9">
      <c r="A982" s="19"/>
      <c r="B982" s="19"/>
      <c r="C982" s="19"/>
      <c r="D982" s="19"/>
      <c r="E982" s="19"/>
      <c r="F982" s="19"/>
      <c r="G982" s="73"/>
      <c r="H982" s="73"/>
      <c r="I982" s="73"/>
    </row>
    <row r="983" spans="1:9">
      <c r="A983" s="19"/>
      <c r="B983" s="19"/>
      <c r="C983" s="19"/>
      <c r="D983" s="19"/>
      <c r="E983" s="19"/>
      <c r="F983" s="19"/>
      <c r="G983" s="73"/>
      <c r="H983" s="73"/>
      <c r="I983" s="73"/>
    </row>
    <row r="984" spans="1:9">
      <c r="A984" s="19"/>
      <c r="B984" s="19"/>
      <c r="C984" s="19"/>
      <c r="D984" s="19"/>
      <c r="E984" s="19"/>
      <c r="F984" s="19"/>
      <c r="G984" s="73"/>
      <c r="H984" s="73"/>
      <c r="I984" s="73"/>
    </row>
    <row r="985" spans="1:9">
      <c r="A985" s="19"/>
      <c r="B985" s="19"/>
      <c r="C985" s="19"/>
      <c r="D985" s="19"/>
      <c r="E985" s="19"/>
      <c r="F985" s="19"/>
      <c r="G985" s="73"/>
      <c r="H985" s="73"/>
      <c r="I985" s="73"/>
    </row>
    <row r="986" spans="1:9">
      <c r="A986" s="19"/>
      <c r="B986" s="19"/>
      <c r="C986" s="19"/>
      <c r="D986" s="19"/>
      <c r="E986" s="19"/>
      <c r="F986" s="19"/>
      <c r="G986" s="73"/>
      <c r="H986" s="73"/>
      <c r="I986" s="73"/>
    </row>
    <row r="987" spans="1:9">
      <c r="A987" s="19"/>
      <c r="B987" s="19"/>
      <c r="C987" s="19"/>
      <c r="D987" s="19"/>
      <c r="E987" s="19"/>
      <c r="F987" s="19"/>
      <c r="G987" s="73"/>
      <c r="H987" s="73"/>
      <c r="I987" s="73"/>
    </row>
    <row r="988" spans="1:9">
      <c r="A988" s="19"/>
      <c r="B988" s="19"/>
      <c r="C988" s="19"/>
      <c r="D988" s="19"/>
      <c r="E988" s="19"/>
      <c r="F988" s="19"/>
      <c r="G988" s="73"/>
      <c r="H988" s="73"/>
      <c r="I988" s="73"/>
    </row>
    <row r="989" spans="1:9">
      <c r="A989" s="19"/>
      <c r="B989" s="19"/>
      <c r="C989" s="19"/>
      <c r="D989" s="19"/>
      <c r="E989" s="19"/>
      <c r="F989" s="19"/>
      <c r="G989" s="73"/>
      <c r="H989" s="73"/>
      <c r="I989" s="73"/>
    </row>
    <row r="990" spans="1:9">
      <c r="A990" s="19"/>
      <c r="B990" s="19"/>
      <c r="C990" s="19"/>
      <c r="D990" s="19"/>
      <c r="E990" s="19"/>
      <c r="F990" s="19"/>
      <c r="G990" s="19"/>
      <c r="H990" s="19"/>
      <c r="I990" s="19"/>
    </row>
    <row r="991" spans="1:9">
      <c r="A991" s="19"/>
      <c r="B991" s="19"/>
      <c r="C991" s="19"/>
      <c r="D991" s="19"/>
      <c r="E991" s="19"/>
      <c r="F991" s="19"/>
      <c r="G991" s="73"/>
      <c r="H991" s="73"/>
      <c r="I991" s="73"/>
    </row>
    <row r="992" spans="1:9">
      <c r="A992" s="19"/>
      <c r="B992" s="19"/>
      <c r="C992" s="19"/>
      <c r="D992" s="19"/>
      <c r="E992" s="19"/>
      <c r="F992" s="19"/>
      <c r="G992" s="73"/>
      <c r="H992" s="73"/>
      <c r="I992" s="73"/>
    </row>
    <row r="993" spans="1:9">
      <c r="A993" s="19"/>
      <c r="B993" s="19"/>
      <c r="C993" s="19"/>
      <c r="D993" s="19"/>
      <c r="E993" s="19"/>
      <c r="F993" s="19"/>
      <c r="G993" s="19"/>
      <c r="H993" s="19"/>
      <c r="I993" s="19"/>
    </row>
  </sheetData>
  <mergeCells count="8">
    <mergeCell ref="A358:A359"/>
    <mergeCell ref="B358:B359"/>
    <mergeCell ref="C358:C359"/>
    <mergeCell ref="D358:D359"/>
    <mergeCell ref="A377:A379"/>
    <mergeCell ref="B377:B379"/>
    <mergeCell ref="C377:C379"/>
    <mergeCell ref="D377:D379"/>
  </mergeCells>
  <hyperlinks>
    <hyperlink ref="G2" r:id="rId1" xr:uid="{00000000-0004-0000-0600-000000000000}"/>
    <hyperlink ref="G3" r:id="rId2" xr:uid="{00000000-0004-0000-0600-000001000000}"/>
    <hyperlink ref="G4" r:id="rId3" xr:uid="{00000000-0004-0000-0600-000002000000}"/>
    <hyperlink ref="G5" r:id="rId4" xr:uid="{00000000-0004-0000-0600-000003000000}"/>
    <hyperlink ref="G14" r:id="rId5" xr:uid="{00000000-0004-0000-0600-000004000000}"/>
  </hyperlinks>
  <pageMargins left="0.7" right="0.7" top="0.75" bottom="0.75" header="0.3" footer="0.3"/>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111D3-5917-5A44-A55D-92AD08469074}">
  <dimension ref="A1:N26"/>
  <sheetViews>
    <sheetView topLeftCell="A7" zoomScale="110" zoomScaleNormal="110" workbookViewId="0">
      <selection activeCell="C26" sqref="C26"/>
    </sheetView>
  </sheetViews>
  <sheetFormatPr defaultColWidth="8.85546875" defaultRowHeight="15"/>
  <cols>
    <col min="2" max="2" width="14.42578125" customWidth="1"/>
    <col min="3" max="3" width="25.85546875" bestFit="1" customWidth="1"/>
    <col min="4" max="4" width="61.42578125" customWidth="1"/>
    <col min="5" max="5" width="13.42578125" bestFit="1" customWidth="1"/>
    <col min="6" max="6" width="17" customWidth="1"/>
    <col min="7" max="7" width="11.28515625" bestFit="1" customWidth="1"/>
    <col min="8" max="8" width="23.85546875" bestFit="1" customWidth="1"/>
    <col min="9" max="9" width="19.42578125" customWidth="1"/>
    <col min="10" max="10" width="34.42578125" customWidth="1"/>
    <col min="11" max="11" width="19.140625" customWidth="1"/>
    <col min="12" max="12" width="22.85546875" customWidth="1"/>
    <col min="13" max="13" width="43" customWidth="1"/>
  </cols>
  <sheetData>
    <row r="1" spans="1:14" ht="23.25">
      <c r="A1" s="394" t="s">
        <v>2667</v>
      </c>
      <c r="L1" s="284"/>
    </row>
    <row r="2" spans="1:14" ht="24.75">
      <c r="A2" s="284" t="s">
        <v>2666</v>
      </c>
      <c r="B2" s="284"/>
      <c r="C2" s="284"/>
      <c r="D2" s="284"/>
      <c r="L2" s="285" t="s">
        <v>509</v>
      </c>
    </row>
    <row r="3" spans="1:14" ht="45">
      <c r="A3" s="399" t="s">
        <v>2647</v>
      </c>
      <c r="B3" s="400" t="s">
        <v>381</v>
      </c>
      <c r="C3" s="399" t="s">
        <v>236</v>
      </c>
      <c r="D3" s="400" t="s">
        <v>383</v>
      </c>
      <c r="E3" s="400" t="s">
        <v>2653</v>
      </c>
      <c r="F3" s="400" t="s">
        <v>2654</v>
      </c>
      <c r="G3" s="400" t="s">
        <v>2655</v>
      </c>
      <c r="H3" s="400" t="s">
        <v>234</v>
      </c>
      <c r="I3" s="409" t="s">
        <v>2672</v>
      </c>
      <c r="J3" s="400" t="s">
        <v>512</v>
      </c>
      <c r="K3" s="399" t="s">
        <v>511</v>
      </c>
      <c r="L3" s="399" t="s">
        <v>384</v>
      </c>
      <c r="M3" s="399" t="s">
        <v>18</v>
      </c>
      <c r="N3" s="391"/>
    </row>
    <row r="4" spans="1:14">
      <c r="A4" s="423">
        <v>2025</v>
      </c>
      <c r="B4" s="423" t="s">
        <v>32</v>
      </c>
      <c r="C4" s="431" t="s">
        <v>2677</v>
      </c>
      <c r="D4" s="431" t="s">
        <v>2676</v>
      </c>
      <c r="E4" s="431" t="s">
        <v>393</v>
      </c>
      <c r="F4" s="431" t="s">
        <v>2695</v>
      </c>
      <c r="G4" s="431"/>
      <c r="H4" s="431" t="s">
        <v>2678</v>
      </c>
      <c r="I4" s="428">
        <v>45681</v>
      </c>
      <c r="J4" s="432" t="s">
        <v>2675</v>
      </c>
      <c r="K4" s="430" t="s">
        <v>2663</v>
      </c>
      <c r="L4" s="431"/>
      <c r="M4" s="431"/>
      <c r="N4" s="391"/>
    </row>
    <row r="5" spans="1:14" ht="30">
      <c r="A5" s="423">
        <v>2025</v>
      </c>
      <c r="B5" s="423" t="s">
        <v>505</v>
      </c>
      <c r="C5" s="431" t="s">
        <v>445</v>
      </c>
      <c r="D5" s="427" t="s">
        <v>2859</v>
      </c>
      <c r="E5" s="431" t="s">
        <v>2860</v>
      </c>
      <c r="F5" s="431" t="s">
        <v>2861</v>
      </c>
      <c r="G5" s="431"/>
      <c r="H5" s="431" t="s">
        <v>446</v>
      </c>
      <c r="I5" s="428">
        <v>45707</v>
      </c>
      <c r="J5" s="432" t="s">
        <v>2862</v>
      </c>
      <c r="K5" s="431" t="s">
        <v>2663</v>
      </c>
      <c r="L5" s="431"/>
      <c r="M5" s="431"/>
      <c r="N5" s="391"/>
    </row>
    <row r="6" spans="1:14">
      <c r="A6" s="423">
        <v>2025</v>
      </c>
      <c r="B6" s="423" t="s">
        <v>253</v>
      </c>
      <c r="C6" s="431" t="s">
        <v>2682</v>
      </c>
      <c r="D6" s="431" t="s">
        <v>2679</v>
      </c>
      <c r="E6" s="431" t="s">
        <v>1491</v>
      </c>
      <c r="F6" s="431" t="s">
        <v>2680</v>
      </c>
      <c r="G6" s="431"/>
      <c r="H6" s="431" t="s">
        <v>44</v>
      </c>
      <c r="I6" s="428">
        <v>45741</v>
      </c>
      <c r="J6" s="432" t="s">
        <v>2681</v>
      </c>
      <c r="K6" s="430" t="s">
        <v>2663</v>
      </c>
      <c r="L6" s="431"/>
      <c r="M6" s="431"/>
      <c r="N6" s="391"/>
    </row>
    <row r="7" spans="1:14" ht="75">
      <c r="A7" s="423">
        <v>2025</v>
      </c>
      <c r="B7" s="474" t="s">
        <v>1083</v>
      </c>
      <c r="C7" s="475" t="s">
        <v>1084</v>
      </c>
      <c r="D7" s="426" t="s">
        <v>2767</v>
      </c>
      <c r="E7" s="429" t="s">
        <v>290</v>
      </c>
      <c r="F7" s="429" t="s">
        <v>2768</v>
      </c>
      <c r="G7" s="429" t="s">
        <v>2769</v>
      </c>
      <c r="H7" s="429" t="s">
        <v>1052</v>
      </c>
      <c r="I7" s="428">
        <v>45800</v>
      </c>
      <c r="J7" s="429" t="s">
        <v>2770</v>
      </c>
      <c r="K7" s="430" t="s">
        <v>2663</v>
      </c>
      <c r="L7" s="429"/>
      <c r="M7" s="477"/>
      <c r="N7" s="391"/>
    </row>
    <row r="8" spans="1:14" ht="30">
      <c r="A8" s="423">
        <v>2025</v>
      </c>
      <c r="B8" s="424" t="s">
        <v>32</v>
      </c>
      <c r="C8" s="425" t="s">
        <v>2704</v>
      </c>
      <c r="D8" s="426" t="s">
        <v>2705</v>
      </c>
      <c r="E8" s="427" t="s">
        <v>1517</v>
      </c>
      <c r="F8" s="427"/>
      <c r="G8" s="427"/>
      <c r="H8" s="427" t="s">
        <v>2125</v>
      </c>
      <c r="I8" s="428">
        <v>45809</v>
      </c>
      <c r="J8" s="429"/>
      <c r="K8" s="430" t="s">
        <v>2663</v>
      </c>
      <c r="L8" s="431"/>
      <c r="M8" s="431"/>
      <c r="N8" s="391"/>
    </row>
    <row r="9" spans="1:14">
      <c r="A9" s="423">
        <v>2025</v>
      </c>
      <c r="B9" s="423" t="s">
        <v>1473</v>
      </c>
      <c r="C9" s="431" t="s">
        <v>1477</v>
      </c>
      <c r="D9" s="431" t="s">
        <v>2808</v>
      </c>
      <c r="E9" s="431" t="s">
        <v>1476</v>
      </c>
      <c r="F9" s="431" t="s">
        <v>38</v>
      </c>
      <c r="G9" s="431"/>
      <c r="H9" s="431" t="s">
        <v>1475</v>
      </c>
      <c r="I9" s="428">
        <v>45811</v>
      </c>
      <c r="J9" s="431"/>
      <c r="K9" s="431" t="s">
        <v>2663</v>
      </c>
      <c r="L9" s="431"/>
      <c r="M9" s="431" t="s">
        <v>2817</v>
      </c>
      <c r="N9" s="391"/>
    </row>
    <row r="10" spans="1:14" ht="45">
      <c r="A10" s="423">
        <v>2025</v>
      </c>
      <c r="B10" s="478" t="s">
        <v>253</v>
      </c>
      <c r="C10" s="431" t="s">
        <v>1492</v>
      </c>
      <c r="D10" s="431" t="s">
        <v>2765</v>
      </c>
      <c r="E10" s="431" t="s">
        <v>1491</v>
      </c>
      <c r="F10" s="431" t="s">
        <v>2680</v>
      </c>
      <c r="G10" s="431"/>
      <c r="H10" s="431" t="s">
        <v>44</v>
      </c>
      <c r="I10" s="428">
        <v>45818</v>
      </c>
      <c r="J10" s="427" t="s">
        <v>2766</v>
      </c>
      <c r="K10" s="431"/>
      <c r="L10" s="431"/>
      <c r="M10" s="431"/>
      <c r="N10" s="391"/>
    </row>
    <row r="11" spans="1:14">
      <c r="A11" s="423">
        <v>2025</v>
      </c>
      <c r="B11" s="423" t="s">
        <v>2659</v>
      </c>
      <c r="C11" s="431" t="s">
        <v>1137</v>
      </c>
      <c r="D11" s="431" t="s">
        <v>2658</v>
      </c>
      <c r="E11" s="431" t="s">
        <v>873</v>
      </c>
      <c r="F11" s="431" t="s">
        <v>1585</v>
      </c>
      <c r="G11" s="431"/>
      <c r="H11" s="431" t="s">
        <v>13</v>
      </c>
      <c r="I11" s="428">
        <v>45901</v>
      </c>
      <c r="J11" s="432" t="s">
        <v>2662</v>
      </c>
      <c r="K11" s="430" t="s">
        <v>2663</v>
      </c>
      <c r="L11" s="431"/>
      <c r="M11" s="431"/>
      <c r="N11" s="391"/>
    </row>
    <row r="12" spans="1:14" ht="45">
      <c r="A12" s="423">
        <v>2025</v>
      </c>
      <c r="B12" s="474" t="s">
        <v>32</v>
      </c>
      <c r="C12" s="475" t="s">
        <v>2864</v>
      </c>
      <c r="D12" s="426" t="s">
        <v>2649</v>
      </c>
      <c r="E12" s="429" t="s">
        <v>2665</v>
      </c>
      <c r="F12" s="429" t="s">
        <v>2664</v>
      </c>
      <c r="G12" s="429"/>
      <c r="H12" s="465" t="s">
        <v>2885</v>
      </c>
      <c r="I12" s="428">
        <v>45926</v>
      </c>
      <c r="J12" s="476" t="s">
        <v>2650</v>
      </c>
      <c r="K12" s="430" t="s">
        <v>2663</v>
      </c>
      <c r="L12" s="429" t="s">
        <v>2656</v>
      </c>
      <c r="M12" s="477"/>
      <c r="N12" s="391"/>
    </row>
    <row r="13" spans="1:14">
      <c r="A13" s="423">
        <v>2025</v>
      </c>
      <c r="B13" s="424" t="s">
        <v>1074</v>
      </c>
      <c r="C13" s="425" t="s">
        <v>2172</v>
      </c>
      <c r="D13" s="348" t="s">
        <v>2673</v>
      </c>
      <c r="E13" s="425" t="s">
        <v>2671</v>
      </c>
      <c r="F13" s="425" t="s">
        <v>2674</v>
      </c>
      <c r="G13" s="425"/>
      <c r="H13" s="425" t="s">
        <v>434</v>
      </c>
      <c r="I13" s="428">
        <v>45932</v>
      </c>
      <c r="J13" s="425"/>
      <c r="K13" s="430" t="s">
        <v>2663</v>
      </c>
      <c r="L13" s="479"/>
      <c r="M13" s="425"/>
      <c r="N13" s="391"/>
    </row>
    <row r="14" spans="1:14" ht="45">
      <c r="A14" s="423">
        <v>2025</v>
      </c>
      <c r="B14" s="424" t="s">
        <v>1451</v>
      </c>
      <c r="C14" s="425" t="s">
        <v>1452</v>
      </c>
      <c r="D14" s="426" t="s">
        <v>2700</v>
      </c>
      <c r="E14" s="427" t="s">
        <v>2701</v>
      </c>
      <c r="F14" s="427" t="s">
        <v>2702</v>
      </c>
      <c r="G14" s="427"/>
      <c r="H14" s="427" t="s">
        <v>1151</v>
      </c>
      <c r="I14" s="428">
        <v>45940</v>
      </c>
      <c r="J14" s="429" t="s">
        <v>2703</v>
      </c>
      <c r="K14" s="430" t="s">
        <v>2663</v>
      </c>
      <c r="L14" s="429"/>
      <c r="M14" s="477"/>
      <c r="N14" s="391"/>
    </row>
    <row r="15" spans="1:14">
      <c r="A15" s="423">
        <v>2025</v>
      </c>
      <c r="B15" s="423" t="s">
        <v>1141</v>
      </c>
      <c r="C15" s="431" t="s">
        <v>1081</v>
      </c>
      <c r="D15" s="431" t="s">
        <v>2660</v>
      </c>
      <c r="E15" s="480" t="s">
        <v>240</v>
      </c>
      <c r="F15" s="431" t="s">
        <v>2670</v>
      </c>
      <c r="G15" s="431"/>
      <c r="H15" s="431" t="s">
        <v>13</v>
      </c>
      <c r="I15" s="428">
        <v>45961</v>
      </c>
      <c r="J15" s="432" t="s">
        <v>2661</v>
      </c>
      <c r="K15" s="430" t="s">
        <v>2663</v>
      </c>
      <c r="L15" s="431"/>
      <c r="M15" s="431"/>
      <c r="N15" s="391"/>
    </row>
    <row r="16" spans="1:14">
      <c r="A16" s="423">
        <v>2025</v>
      </c>
      <c r="B16" s="431" t="s">
        <v>2865</v>
      </c>
      <c r="C16" s="431" t="s">
        <v>2863</v>
      </c>
      <c r="D16" s="431" t="s">
        <v>2854</v>
      </c>
      <c r="E16" s="431" t="s">
        <v>2855</v>
      </c>
      <c r="F16" s="431" t="s">
        <v>98</v>
      </c>
      <c r="G16" s="431" t="s">
        <v>2856</v>
      </c>
      <c r="H16" s="431" t="s">
        <v>2857</v>
      </c>
      <c r="I16" s="481">
        <v>45992</v>
      </c>
      <c r="J16" s="432" t="s">
        <v>2853</v>
      </c>
      <c r="K16" s="431" t="s">
        <v>2663</v>
      </c>
      <c r="L16" s="348" t="s">
        <v>2852</v>
      </c>
      <c r="M16" s="431"/>
      <c r="N16" s="391"/>
    </row>
    <row r="17" spans="1:14">
      <c r="A17" s="423">
        <v>2025</v>
      </c>
      <c r="B17" s="478" t="s">
        <v>2725</v>
      </c>
      <c r="C17" s="431" t="s">
        <v>2726</v>
      </c>
      <c r="D17" s="431" t="s">
        <v>2727</v>
      </c>
      <c r="E17" s="431" t="s">
        <v>2724</v>
      </c>
      <c r="F17" s="431" t="s">
        <v>1078</v>
      </c>
      <c r="G17" s="431"/>
      <c r="H17" s="431" t="s">
        <v>2728</v>
      </c>
      <c r="I17" s="428">
        <v>46000</v>
      </c>
      <c r="J17" s="431" t="s">
        <v>2729</v>
      </c>
      <c r="K17" s="431" t="s">
        <v>2730</v>
      </c>
      <c r="L17" s="431"/>
      <c r="M17" s="431"/>
      <c r="N17" s="391"/>
    </row>
    <row r="18" spans="1:14">
      <c r="A18" s="423">
        <v>2025</v>
      </c>
      <c r="B18" s="423" t="s">
        <v>1830</v>
      </c>
      <c r="C18" s="431" t="s">
        <v>2804</v>
      </c>
      <c r="D18" s="431" t="s">
        <v>2805</v>
      </c>
      <c r="E18" s="431" t="s">
        <v>2806</v>
      </c>
      <c r="F18" s="431" t="s">
        <v>2807</v>
      </c>
      <c r="G18" s="431" t="s">
        <v>20</v>
      </c>
      <c r="H18" s="431" t="s">
        <v>1475</v>
      </c>
      <c r="I18" s="428">
        <v>46000</v>
      </c>
      <c r="J18" s="431"/>
      <c r="K18" s="431" t="s">
        <v>2663</v>
      </c>
      <c r="L18" s="431"/>
      <c r="M18" s="431"/>
      <c r="N18" s="391"/>
    </row>
    <row r="19" spans="1:14">
      <c r="A19" s="423">
        <v>2025</v>
      </c>
      <c r="B19" s="423" t="s">
        <v>1134</v>
      </c>
      <c r="C19" s="431" t="s">
        <v>1135</v>
      </c>
      <c r="D19" s="430" t="s">
        <v>2683</v>
      </c>
      <c r="E19" s="431" t="s">
        <v>873</v>
      </c>
      <c r="F19" s="431" t="s">
        <v>256</v>
      </c>
      <c r="G19" s="431" t="s">
        <v>2684</v>
      </c>
      <c r="H19" s="431" t="s">
        <v>13</v>
      </c>
      <c r="I19" s="428">
        <v>46005</v>
      </c>
      <c r="J19" s="431" t="s">
        <v>2685</v>
      </c>
      <c r="K19" s="430" t="s">
        <v>2663</v>
      </c>
      <c r="L19" s="431"/>
      <c r="M19" s="431"/>
      <c r="N19" s="391"/>
    </row>
    <row r="20" spans="1:14">
      <c r="A20" s="423">
        <v>2025</v>
      </c>
      <c r="B20" s="423" t="s">
        <v>505</v>
      </c>
      <c r="C20" s="431" t="s">
        <v>2802</v>
      </c>
      <c r="D20" s="431"/>
      <c r="E20" s="431" t="s">
        <v>27</v>
      </c>
      <c r="F20" s="431" t="s">
        <v>393</v>
      </c>
      <c r="G20" s="431" t="s">
        <v>2803</v>
      </c>
      <c r="H20" s="431" t="s">
        <v>14</v>
      </c>
      <c r="I20" s="428">
        <v>46008</v>
      </c>
      <c r="J20" s="431" t="s">
        <v>2729</v>
      </c>
      <c r="K20" s="431" t="s">
        <v>2663</v>
      </c>
      <c r="L20" s="431"/>
      <c r="M20" s="431"/>
      <c r="N20" s="391"/>
    </row>
    <row r="21" spans="1:14">
      <c r="A21" s="449" t="s">
        <v>2858</v>
      </c>
      <c r="B21" s="391"/>
      <c r="C21" s="391"/>
      <c r="D21" s="391"/>
      <c r="E21" s="391"/>
      <c r="F21" s="391"/>
      <c r="G21" s="391"/>
      <c r="H21" s="391"/>
      <c r="I21" s="391"/>
      <c r="J21" s="391"/>
      <c r="K21" s="391"/>
      <c r="L21" s="391"/>
      <c r="M21" s="391"/>
      <c r="N21" s="391"/>
    </row>
    <row r="22" spans="1:14">
      <c r="A22" s="391"/>
      <c r="B22" s="391"/>
      <c r="C22" s="391"/>
      <c r="D22" s="391"/>
      <c r="E22" s="391"/>
      <c r="F22" s="391"/>
      <c r="G22" s="391"/>
      <c r="H22" s="391"/>
      <c r="I22" s="391"/>
      <c r="J22" s="391"/>
      <c r="K22" s="391"/>
      <c r="L22" s="391"/>
      <c r="M22" s="391"/>
      <c r="N22" s="391"/>
    </row>
    <row r="23" spans="1:14">
      <c r="A23" s="391"/>
      <c r="B23" s="391"/>
      <c r="C23" s="391"/>
      <c r="D23" s="391"/>
      <c r="E23" s="391"/>
      <c r="F23" s="391"/>
      <c r="G23" s="391"/>
      <c r="H23" s="391"/>
      <c r="I23" s="391"/>
      <c r="J23" s="391"/>
      <c r="K23" s="391"/>
      <c r="L23" s="391"/>
      <c r="M23" s="391"/>
      <c r="N23" s="391"/>
    </row>
    <row r="24" spans="1:14">
      <c r="A24" s="391"/>
      <c r="B24" s="391"/>
      <c r="C24" s="391"/>
      <c r="D24" s="391"/>
      <c r="E24" s="391"/>
      <c r="F24" s="391"/>
      <c r="G24" s="391"/>
      <c r="H24" s="391"/>
      <c r="I24" s="391"/>
      <c r="J24" s="391"/>
      <c r="K24" s="391"/>
      <c r="L24" s="391"/>
      <c r="M24" s="391"/>
      <c r="N24" s="391"/>
    </row>
    <row r="25" spans="1:14">
      <c r="A25" s="391"/>
      <c r="B25" s="391"/>
      <c r="C25" s="391"/>
      <c r="D25" s="391"/>
      <c r="E25" s="391"/>
      <c r="F25" s="391"/>
      <c r="G25" s="391"/>
      <c r="H25" s="391"/>
      <c r="I25" s="391"/>
      <c r="J25" s="391"/>
      <c r="K25" s="391"/>
      <c r="L25" s="391"/>
      <c r="M25" s="391"/>
      <c r="N25" s="391"/>
    </row>
    <row r="26" spans="1:14">
      <c r="A26" s="391"/>
      <c r="B26" s="391"/>
      <c r="C26" s="391"/>
      <c r="D26" s="391"/>
      <c r="E26" s="391"/>
      <c r="F26" s="391"/>
      <c r="G26" s="391"/>
      <c r="H26" s="391"/>
      <c r="I26" s="391"/>
      <c r="J26" s="391"/>
      <c r="K26" s="391"/>
      <c r="L26" s="391"/>
      <c r="M26" s="391"/>
      <c r="N26" s="391"/>
    </row>
  </sheetData>
  <autoFilter ref="A3:N3" xr:uid="{EB7111D3-5917-5A44-A55D-92AD08469074}">
    <sortState xmlns:xlrd2="http://schemas.microsoft.com/office/spreadsheetml/2017/richdata2" ref="A4:N21">
      <sortCondition ref="I3:I21"/>
    </sortState>
  </autoFilter>
  <hyperlinks>
    <hyperlink ref="J12" r:id="rId1" xr:uid="{466E80C7-0DAC-254E-AFBE-9AF6A23D8301}"/>
    <hyperlink ref="J15" r:id="rId2" xr:uid="{6F94A553-008F-6E42-AB22-E0CB5E425C7D}"/>
    <hyperlink ref="J11" r:id="rId3" xr:uid="{78D87688-45D4-7146-8BE4-BFBFCE2937E5}"/>
    <hyperlink ref="J4" r:id="rId4" xr:uid="{199D5730-3DA1-5147-9765-8703D69F4707}"/>
    <hyperlink ref="J6" r:id="rId5" xr:uid="{D005C983-C4BA-FB45-BE9B-2D2033CFAA88}"/>
    <hyperlink ref="J16" r:id="rId6" xr:uid="{7F202741-420E-CF4E-95CB-5B0BE54EB7C8}"/>
    <hyperlink ref="J5" r:id="rId7" xr:uid="{06D087B4-C8D7-5940-AE6D-493BE3493CAB}"/>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03"/>
  <sheetViews>
    <sheetView topLeftCell="A33" zoomScale="120" zoomScaleNormal="120" workbookViewId="0">
      <selection activeCell="B49" sqref="B49"/>
    </sheetView>
  </sheetViews>
  <sheetFormatPr defaultColWidth="8.85546875" defaultRowHeight="15"/>
  <cols>
    <col min="1" max="1" width="14.28515625" style="2" customWidth="1"/>
    <col min="2" max="2" width="28.28515625" style="2" customWidth="1"/>
    <col min="3" max="3" width="32.7109375" style="2" customWidth="1"/>
    <col min="4" max="4" width="27.28515625" style="2" customWidth="1"/>
    <col min="5" max="5" width="24.140625" style="2" customWidth="1"/>
    <col min="6" max="6" width="9.140625" style="2"/>
    <col min="7" max="7" width="26.7109375" customWidth="1"/>
  </cols>
  <sheetData>
    <row r="1" spans="1:9" ht="23.25">
      <c r="A1" s="414" t="s">
        <v>2669</v>
      </c>
      <c r="C1" s="395" t="s">
        <v>2585</v>
      </c>
      <c r="D1" s="396">
        <v>45998</v>
      </c>
    </row>
    <row r="2" spans="1:9" s="13" customFormat="1" ht="21">
      <c r="A2" s="216" t="s">
        <v>2668</v>
      </c>
      <c r="B2" s="218"/>
      <c r="C2" s="218"/>
      <c r="D2" s="218"/>
      <c r="E2" s="217"/>
      <c r="G2" s="218"/>
      <c r="H2" s="218"/>
      <c r="I2" s="218"/>
    </row>
    <row r="3" spans="1:9" s="13" customFormat="1" ht="30">
      <c r="A3" s="415" t="s">
        <v>235</v>
      </c>
      <c r="B3" s="415" t="s">
        <v>236</v>
      </c>
      <c r="C3" s="415" t="s">
        <v>237</v>
      </c>
      <c r="D3" s="415" t="s">
        <v>238</v>
      </c>
      <c r="E3" s="415" t="s">
        <v>386</v>
      </c>
    </row>
    <row r="4" spans="1:9">
      <c r="A4" s="411" t="s">
        <v>1461</v>
      </c>
      <c r="B4" s="411" t="s">
        <v>2200</v>
      </c>
      <c r="C4" s="411" t="s">
        <v>442</v>
      </c>
      <c r="D4" s="411" t="s">
        <v>2201</v>
      </c>
      <c r="E4" s="411"/>
      <c r="F4" s="13"/>
    </row>
    <row r="5" spans="1:9">
      <c r="A5" s="412" t="s">
        <v>332</v>
      </c>
      <c r="B5" s="412" t="s">
        <v>2262</v>
      </c>
      <c r="C5" s="412" t="s">
        <v>333</v>
      </c>
      <c r="D5" s="412" t="s">
        <v>1048</v>
      </c>
      <c r="E5" s="412"/>
      <c r="F5" s="13"/>
    </row>
    <row r="6" spans="1:9">
      <c r="A6" s="412" t="s">
        <v>332</v>
      </c>
      <c r="B6" s="412" t="s">
        <v>2263</v>
      </c>
      <c r="C6" s="412" t="s">
        <v>333</v>
      </c>
      <c r="D6" s="412" t="s">
        <v>1048</v>
      </c>
      <c r="E6" s="412"/>
      <c r="F6" s="13"/>
    </row>
    <row r="7" spans="1:9">
      <c r="A7" s="411" t="s">
        <v>332</v>
      </c>
      <c r="B7" s="411" t="s">
        <v>1047</v>
      </c>
      <c r="C7" s="411" t="s">
        <v>333</v>
      </c>
      <c r="D7" s="411" t="s">
        <v>1048</v>
      </c>
      <c r="E7" s="411"/>
      <c r="F7" s="13"/>
    </row>
    <row r="8" spans="1:9">
      <c r="A8" s="411" t="s">
        <v>332</v>
      </c>
      <c r="B8" s="411" t="s">
        <v>1450</v>
      </c>
      <c r="C8" s="411" t="s">
        <v>333</v>
      </c>
      <c r="D8" s="411" t="s">
        <v>1048</v>
      </c>
      <c r="E8" s="411"/>
      <c r="F8" s="13"/>
    </row>
    <row r="9" spans="1:9" ht="30">
      <c r="A9" s="412" t="s">
        <v>2207</v>
      </c>
      <c r="B9" s="412" t="s">
        <v>2208</v>
      </c>
      <c r="C9" s="412" t="s">
        <v>2209</v>
      </c>
      <c r="D9" s="412" t="s">
        <v>2210</v>
      </c>
      <c r="E9" s="411"/>
      <c r="F9" s="13"/>
    </row>
    <row r="10" spans="1:9" ht="30">
      <c r="A10" s="412" t="s">
        <v>2207</v>
      </c>
      <c r="B10" s="412" t="s">
        <v>2211</v>
      </c>
      <c r="C10" s="412" t="s">
        <v>2209</v>
      </c>
      <c r="D10" s="412" t="s">
        <v>2210</v>
      </c>
      <c r="E10" s="411"/>
      <c r="F10" s="13"/>
    </row>
    <row r="11" spans="1:9">
      <c r="A11" s="411" t="s">
        <v>285</v>
      </c>
      <c r="B11" s="411" t="s">
        <v>286</v>
      </c>
      <c r="C11" s="411" t="s">
        <v>16</v>
      </c>
      <c r="D11" s="411"/>
      <c r="E11" s="411"/>
      <c r="F11" s="13"/>
    </row>
    <row r="12" spans="1:9">
      <c r="A12" s="411" t="s">
        <v>2322</v>
      </c>
      <c r="B12" s="411" t="s">
        <v>2331</v>
      </c>
      <c r="C12" s="411" t="s">
        <v>1614</v>
      </c>
      <c r="D12" s="401" t="s">
        <v>2648</v>
      </c>
      <c r="E12" s="411"/>
      <c r="F12" s="13"/>
    </row>
    <row r="13" spans="1:9">
      <c r="A13" s="411" t="s">
        <v>2322</v>
      </c>
      <c r="B13" s="411" t="s">
        <v>2332</v>
      </c>
      <c r="C13" s="411" t="s">
        <v>1614</v>
      </c>
      <c r="D13" s="401" t="s">
        <v>2648</v>
      </c>
      <c r="E13" s="411"/>
      <c r="F13" s="13"/>
    </row>
    <row r="14" spans="1:9">
      <c r="A14" s="411" t="s">
        <v>2151</v>
      </c>
      <c r="B14" s="411" t="s">
        <v>2152</v>
      </c>
      <c r="C14" s="411" t="s">
        <v>2153</v>
      </c>
      <c r="D14" s="411" t="s">
        <v>2154</v>
      </c>
      <c r="E14" s="411"/>
      <c r="F14" s="13"/>
      <c r="G14" s="15"/>
    </row>
    <row r="15" spans="1:9">
      <c r="A15" s="411" t="s">
        <v>2127</v>
      </c>
      <c r="B15" s="411" t="s">
        <v>2128</v>
      </c>
      <c r="C15" s="411" t="s">
        <v>293</v>
      </c>
      <c r="D15" s="411" t="s">
        <v>2129</v>
      </c>
      <c r="E15" s="411"/>
      <c r="F15" s="13"/>
      <c r="G15" s="15"/>
    </row>
    <row r="16" spans="1:9" ht="30">
      <c r="A16" s="411" t="s">
        <v>291</v>
      </c>
      <c r="B16" s="411" t="s">
        <v>292</v>
      </c>
      <c r="C16" s="412" t="s">
        <v>2380</v>
      </c>
      <c r="D16" s="411"/>
      <c r="E16" s="411"/>
      <c r="F16" s="13"/>
      <c r="G16" s="15"/>
    </row>
    <row r="17" spans="1:25" ht="45">
      <c r="A17" s="411" t="s">
        <v>2372</v>
      </c>
      <c r="B17" s="411" t="s">
        <v>2373</v>
      </c>
      <c r="C17" s="411" t="s">
        <v>2374</v>
      </c>
      <c r="D17" s="411" t="s">
        <v>2375</v>
      </c>
      <c r="E17" s="411"/>
      <c r="F17" s="13"/>
      <c r="G17" s="15"/>
    </row>
    <row r="18" spans="1:25" s="220" customFormat="1">
      <c r="A18" s="411" t="s">
        <v>1622</v>
      </c>
      <c r="B18" s="411" t="s">
        <v>1623</v>
      </c>
      <c r="C18" s="411" t="s">
        <v>1637</v>
      </c>
      <c r="D18" s="411" t="s">
        <v>1624</v>
      </c>
      <c r="E18" s="411"/>
      <c r="F18" s="13"/>
      <c r="M18" s="326"/>
      <c r="N18" s="326"/>
      <c r="O18" s="326"/>
      <c r="P18" s="326"/>
      <c r="Q18" s="326"/>
      <c r="R18" s="326"/>
      <c r="S18" s="326"/>
      <c r="T18" s="326"/>
      <c r="U18" s="326"/>
      <c r="V18" s="326"/>
      <c r="W18" s="326"/>
      <c r="X18" s="326"/>
      <c r="Y18" s="326"/>
    </row>
    <row r="19" spans="1:25">
      <c r="A19" s="411" t="s">
        <v>1941</v>
      </c>
      <c r="B19" s="411" t="s">
        <v>1942</v>
      </c>
      <c r="C19" s="411" t="s">
        <v>1943</v>
      </c>
      <c r="D19" s="411" t="s">
        <v>1624</v>
      </c>
      <c r="E19" s="411"/>
      <c r="F19" s="13"/>
      <c r="M19" s="16"/>
      <c r="N19" s="16"/>
      <c r="O19" s="16"/>
      <c r="P19" s="16"/>
      <c r="Q19" s="16"/>
      <c r="R19" s="16"/>
      <c r="S19" s="16"/>
      <c r="T19" s="16"/>
      <c r="U19" s="16"/>
      <c r="V19" s="16"/>
      <c r="W19" s="16"/>
      <c r="X19" s="16"/>
      <c r="Y19" s="16"/>
    </row>
    <row r="20" spans="1:25">
      <c r="A20" s="411" t="s">
        <v>278</v>
      </c>
      <c r="B20" s="411" t="s">
        <v>279</v>
      </c>
      <c r="C20" s="411" t="s">
        <v>280</v>
      </c>
      <c r="D20" s="411"/>
      <c r="E20" s="411"/>
      <c r="F20" s="13"/>
    </row>
    <row r="21" spans="1:25" ht="30">
      <c r="A21" s="411" t="s">
        <v>253</v>
      </c>
      <c r="B21" s="411" t="s">
        <v>2182</v>
      </c>
      <c r="C21" s="411" t="s">
        <v>2183</v>
      </c>
      <c r="D21" s="411" t="s">
        <v>2184</v>
      </c>
      <c r="E21" s="411"/>
      <c r="F21" s="13"/>
    </row>
    <row r="22" spans="1:25" ht="60">
      <c r="A22" s="411" t="s">
        <v>42</v>
      </c>
      <c r="B22" s="411" t="s">
        <v>1582</v>
      </c>
      <c r="C22" s="411" t="s">
        <v>1583</v>
      </c>
      <c r="D22" s="411" t="s">
        <v>1584</v>
      </c>
      <c r="E22" s="411" t="s">
        <v>1585</v>
      </c>
      <c r="F22" s="13"/>
    </row>
    <row r="23" spans="1:25" ht="30">
      <c r="A23" s="411" t="s">
        <v>23</v>
      </c>
      <c r="B23" s="411" t="s">
        <v>263</v>
      </c>
      <c r="C23" s="411" t="s">
        <v>261</v>
      </c>
      <c r="D23" s="411" t="s">
        <v>262</v>
      </c>
      <c r="E23" s="411"/>
      <c r="F23" s="13"/>
    </row>
    <row r="24" spans="1:25">
      <c r="A24" s="410" t="s">
        <v>257</v>
      </c>
      <c r="B24" s="416" t="s">
        <v>258</v>
      </c>
      <c r="C24" s="410" t="s">
        <v>259</v>
      </c>
      <c r="D24" s="410" t="s">
        <v>260</v>
      </c>
      <c r="E24" s="410"/>
      <c r="F24" s="13"/>
    </row>
    <row r="25" spans="1:25" ht="30">
      <c r="A25" s="412" t="s">
        <v>32</v>
      </c>
      <c r="B25" s="412" t="s">
        <v>1916</v>
      </c>
      <c r="C25" s="412" t="s">
        <v>13</v>
      </c>
      <c r="D25" s="412" t="s">
        <v>2190</v>
      </c>
      <c r="E25" s="412" t="s">
        <v>2126</v>
      </c>
      <c r="F25" s="13"/>
    </row>
    <row r="26" spans="1:25" ht="30">
      <c r="A26" s="411" t="s">
        <v>37</v>
      </c>
      <c r="B26" s="411" t="s">
        <v>326</v>
      </c>
      <c r="C26" s="411" t="s">
        <v>13</v>
      </c>
      <c r="D26" s="417" t="s">
        <v>493</v>
      </c>
      <c r="E26" s="411"/>
      <c r="F26" s="13"/>
    </row>
    <row r="27" spans="1:25">
      <c r="A27" s="411" t="s">
        <v>253</v>
      </c>
      <c r="B27" s="411" t="s">
        <v>2280</v>
      </c>
      <c r="C27" s="411" t="s">
        <v>13</v>
      </c>
      <c r="D27" s="417" t="s">
        <v>2270</v>
      </c>
      <c r="E27" s="411"/>
      <c r="F27" s="13"/>
    </row>
    <row r="28" spans="1:25">
      <c r="A28" s="411" t="s">
        <v>1136</v>
      </c>
      <c r="B28" s="411" t="s">
        <v>2281</v>
      </c>
      <c r="C28" s="411" t="s">
        <v>13</v>
      </c>
      <c r="D28" s="417" t="s">
        <v>2270</v>
      </c>
      <c r="E28" s="411"/>
      <c r="F28" s="13"/>
    </row>
    <row r="29" spans="1:25">
      <c r="A29" s="411" t="s">
        <v>32</v>
      </c>
      <c r="B29" s="411" t="s">
        <v>2282</v>
      </c>
      <c r="C29" s="411" t="s">
        <v>13</v>
      </c>
      <c r="D29" s="417" t="s">
        <v>2283</v>
      </c>
      <c r="E29" s="411"/>
      <c r="F29" s="13"/>
    </row>
    <row r="30" spans="1:25">
      <c r="A30" s="411" t="s">
        <v>1136</v>
      </c>
      <c r="B30" s="411" t="s">
        <v>1137</v>
      </c>
      <c r="C30" s="411" t="s">
        <v>13</v>
      </c>
      <c r="D30" s="411" t="s">
        <v>873</v>
      </c>
      <c r="E30" s="411"/>
      <c r="F30" s="13"/>
    </row>
    <row r="31" spans="1:25">
      <c r="A31" s="411" t="s">
        <v>1136</v>
      </c>
      <c r="B31" s="411" t="s">
        <v>1139</v>
      </c>
      <c r="C31" s="411" t="s">
        <v>13</v>
      </c>
      <c r="D31" s="411" t="s">
        <v>873</v>
      </c>
      <c r="E31" s="411"/>
      <c r="F31" s="13"/>
    </row>
    <row r="32" spans="1:25">
      <c r="A32" s="411" t="s">
        <v>1136</v>
      </c>
      <c r="B32" s="411" t="s">
        <v>2279</v>
      </c>
      <c r="C32" s="411" t="s">
        <v>13</v>
      </c>
      <c r="D32" s="411" t="s">
        <v>873</v>
      </c>
      <c r="E32" s="411"/>
      <c r="F32" s="13"/>
    </row>
    <row r="33" spans="1:6">
      <c r="A33" s="411" t="s">
        <v>1133</v>
      </c>
      <c r="B33" s="411" t="s">
        <v>2278</v>
      </c>
      <c r="C33" s="411" t="s">
        <v>13</v>
      </c>
      <c r="D33" s="411" t="s">
        <v>424</v>
      </c>
      <c r="E33" s="411"/>
      <c r="F33" s="13"/>
    </row>
    <row r="34" spans="1:6">
      <c r="A34" s="412" t="s">
        <v>32</v>
      </c>
      <c r="B34" s="412" t="s">
        <v>1917</v>
      </c>
      <c r="C34" s="412" t="s">
        <v>13</v>
      </c>
      <c r="D34" s="412" t="s">
        <v>2833</v>
      </c>
      <c r="E34" s="412" t="s">
        <v>2126</v>
      </c>
      <c r="F34" s="13"/>
    </row>
    <row r="35" spans="1:6" ht="30">
      <c r="A35" s="412" t="s">
        <v>1509</v>
      </c>
      <c r="B35" s="412" t="s">
        <v>1513</v>
      </c>
      <c r="C35" s="412" t="s">
        <v>13</v>
      </c>
      <c r="D35" s="412" t="s">
        <v>1906</v>
      </c>
      <c r="E35" s="411"/>
      <c r="F35" s="13"/>
    </row>
    <row r="36" spans="1:6">
      <c r="A36" s="412" t="s">
        <v>1639</v>
      </c>
      <c r="B36" s="412" t="s">
        <v>1640</v>
      </c>
      <c r="C36" s="412" t="s">
        <v>13</v>
      </c>
      <c r="D36" s="412" t="s">
        <v>275</v>
      </c>
      <c r="E36" s="411"/>
      <c r="F36" s="13"/>
    </row>
    <row r="37" spans="1:6" ht="30">
      <c r="A37" s="412" t="s">
        <v>1823</v>
      </c>
      <c r="B37" s="412" t="s">
        <v>1824</v>
      </c>
      <c r="C37" s="412" t="s">
        <v>13</v>
      </c>
      <c r="D37" s="412" t="s">
        <v>2277</v>
      </c>
      <c r="E37" s="411"/>
      <c r="F37" s="13"/>
    </row>
    <row r="38" spans="1:6" ht="30">
      <c r="A38" s="412" t="s">
        <v>1509</v>
      </c>
      <c r="B38" s="412" t="s">
        <v>1907</v>
      </c>
      <c r="C38" s="412" t="s">
        <v>13</v>
      </c>
      <c r="D38" s="412" t="s">
        <v>1906</v>
      </c>
      <c r="E38" s="411"/>
      <c r="F38" s="13"/>
    </row>
    <row r="39" spans="1:6" ht="30">
      <c r="A39" s="411" t="s">
        <v>2191</v>
      </c>
      <c r="B39" s="411" t="s">
        <v>2192</v>
      </c>
      <c r="C39" s="411" t="s">
        <v>13</v>
      </c>
      <c r="D39" s="411" t="s">
        <v>2193</v>
      </c>
      <c r="E39" s="411" t="s">
        <v>2194</v>
      </c>
      <c r="F39" s="13"/>
    </row>
    <row r="40" spans="1:6">
      <c r="A40" s="411" t="s">
        <v>291</v>
      </c>
      <c r="B40" s="411" t="s">
        <v>294</v>
      </c>
      <c r="C40" s="411" t="s">
        <v>295</v>
      </c>
      <c r="D40" s="411"/>
      <c r="E40" s="411"/>
      <c r="F40" s="13"/>
    </row>
    <row r="41" spans="1:6">
      <c r="A41" s="410" t="s">
        <v>41</v>
      </c>
      <c r="B41" s="410" t="s">
        <v>252</v>
      </c>
      <c r="C41" s="410" t="s">
        <v>250</v>
      </c>
      <c r="D41" s="410" t="s">
        <v>251</v>
      </c>
      <c r="E41" s="410"/>
      <c r="F41" s="13"/>
    </row>
    <row r="42" spans="1:6">
      <c r="A42" s="411" t="s">
        <v>2169</v>
      </c>
      <c r="B42" s="411" t="s">
        <v>2170</v>
      </c>
      <c r="C42" s="411" t="s">
        <v>250</v>
      </c>
      <c r="D42" s="411" t="s">
        <v>2171</v>
      </c>
      <c r="E42" s="411"/>
      <c r="F42" s="13"/>
    </row>
    <row r="43" spans="1:6">
      <c r="A43" s="427" t="s">
        <v>2751</v>
      </c>
      <c r="B43" s="427" t="s">
        <v>2752</v>
      </c>
      <c r="C43" s="427" t="s">
        <v>2757</v>
      </c>
      <c r="D43" s="427" t="s">
        <v>2753</v>
      </c>
      <c r="E43" s="427"/>
      <c r="F43" s="13"/>
    </row>
    <row r="44" spans="1:6" s="220" customFormat="1" ht="30">
      <c r="A44" s="411" t="s">
        <v>1088</v>
      </c>
      <c r="B44" s="411" t="s">
        <v>1089</v>
      </c>
      <c r="C44" s="411" t="s">
        <v>1086</v>
      </c>
      <c r="D44" s="411" t="s">
        <v>1087</v>
      </c>
      <c r="E44" s="411"/>
      <c r="F44" s="13"/>
    </row>
    <row r="45" spans="1:6" s="220" customFormat="1" ht="30">
      <c r="A45" s="411" t="s">
        <v>2413</v>
      </c>
      <c r="B45" s="411" t="s">
        <v>2414</v>
      </c>
      <c r="C45" s="411" t="s">
        <v>1086</v>
      </c>
      <c r="D45" s="411" t="s">
        <v>1087</v>
      </c>
      <c r="E45" s="411"/>
      <c r="F45" s="13"/>
    </row>
    <row r="46" spans="1:6" s="220" customFormat="1" ht="30">
      <c r="A46" s="411" t="s">
        <v>2415</v>
      </c>
      <c r="B46" s="411" t="s">
        <v>2416</v>
      </c>
      <c r="C46" s="411" t="s">
        <v>1086</v>
      </c>
      <c r="D46" s="411" t="s">
        <v>1087</v>
      </c>
      <c r="E46" s="411"/>
      <c r="F46" s="13"/>
    </row>
    <row r="47" spans="1:6" s="220" customFormat="1" ht="30">
      <c r="A47" s="411" t="s">
        <v>195</v>
      </c>
      <c r="B47" s="411" t="s">
        <v>1432</v>
      </c>
      <c r="C47" s="411" t="s">
        <v>1433</v>
      </c>
      <c r="D47" s="411" t="s">
        <v>1434</v>
      </c>
      <c r="E47" s="411" t="s">
        <v>310</v>
      </c>
      <c r="F47" s="13"/>
    </row>
    <row r="48" spans="1:6">
      <c r="A48" s="411" t="s">
        <v>247</v>
      </c>
      <c r="B48" s="411" t="s">
        <v>248</v>
      </c>
      <c r="C48" s="411" t="s">
        <v>249</v>
      </c>
      <c r="D48" s="411"/>
      <c r="E48" s="411"/>
      <c r="F48" s="13"/>
    </row>
    <row r="49" spans="1:6" ht="30">
      <c r="A49" s="411" t="s">
        <v>1959</v>
      </c>
      <c r="B49" s="411" t="s">
        <v>1960</v>
      </c>
      <c r="C49" s="411" t="s">
        <v>1961</v>
      </c>
      <c r="D49" s="412" t="s">
        <v>2292</v>
      </c>
      <c r="E49" s="412" t="s">
        <v>2291</v>
      </c>
      <c r="F49" s="13"/>
    </row>
    <row r="50" spans="1:6" ht="30">
      <c r="A50" s="411" t="s">
        <v>1959</v>
      </c>
      <c r="B50" s="411" t="s">
        <v>1962</v>
      </c>
      <c r="C50" s="411" t="s">
        <v>1961</v>
      </c>
      <c r="D50" s="412" t="s">
        <v>2686</v>
      </c>
      <c r="E50" s="412" t="s">
        <v>2291</v>
      </c>
      <c r="F50" s="13"/>
    </row>
    <row r="51" spans="1:6" ht="30">
      <c r="A51" s="411" t="s">
        <v>1473</v>
      </c>
      <c r="B51" s="411" t="s">
        <v>1963</v>
      </c>
      <c r="C51" s="411" t="s">
        <v>1961</v>
      </c>
      <c r="D51" s="412" t="s">
        <v>2687</v>
      </c>
      <c r="E51" s="412" t="s">
        <v>2291</v>
      </c>
      <c r="F51" s="13"/>
    </row>
    <row r="52" spans="1:6">
      <c r="A52" s="412" t="s">
        <v>1148</v>
      </c>
      <c r="B52" s="412" t="s">
        <v>2309</v>
      </c>
      <c r="C52" s="412" t="s">
        <v>1147</v>
      </c>
      <c r="D52" s="412" t="s">
        <v>1149</v>
      </c>
      <c r="E52" s="412"/>
      <c r="F52" s="13"/>
    </row>
    <row r="53" spans="1:6">
      <c r="A53" s="411" t="s">
        <v>2327</v>
      </c>
      <c r="B53" s="411" t="s">
        <v>2328</v>
      </c>
      <c r="C53" s="411" t="s">
        <v>2329</v>
      </c>
      <c r="D53" s="411" t="s">
        <v>2330</v>
      </c>
      <c r="E53" s="411"/>
      <c r="F53" s="13"/>
    </row>
    <row r="54" spans="1:6" ht="30">
      <c r="A54" s="418" t="s">
        <v>1969</v>
      </c>
      <c r="B54" s="418" t="s">
        <v>1970</v>
      </c>
      <c r="C54" s="418" t="s">
        <v>241</v>
      </c>
      <c r="D54" s="418" t="s">
        <v>242</v>
      </c>
      <c r="E54" s="418" t="s">
        <v>366</v>
      </c>
      <c r="F54" s="13"/>
    </row>
    <row r="55" spans="1:6">
      <c r="A55" s="412" t="s">
        <v>1074</v>
      </c>
      <c r="B55" s="412" t="s">
        <v>2166</v>
      </c>
      <c r="C55" s="412" t="s">
        <v>241</v>
      </c>
      <c r="D55" s="412" t="s">
        <v>2244</v>
      </c>
      <c r="E55" s="412"/>
      <c r="F55" s="13"/>
    </row>
    <row r="56" spans="1:6">
      <c r="A56" s="411" t="s">
        <v>1881</v>
      </c>
      <c r="B56" s="411" t="s">
        <v>1879</v>
      </c>
      <c r="C56" s="411" t="s">
        <v>1880</v>
      </c>
      <c r="D56" s="411" t="s">
        <v>871</v>
      </c>
      <c r="E56" s="411"/>
      <c r="F56" s="13"/>
    </row>
    <row r="57" spans="1:6">
      <c r="A57" s="411" t="s">
        <v>2376</v>
      </c>
      <c r="B57" s="411" t="s">
        <v>2377</v>
      </c>
      <c r="C57" s="411" t="s">
        <v>2378</v>
      </c>
      <c r="D57" s="411" t="s">
        <v>2379</v>
      </c>
      <c r="E57" s="411"/>
      <c r="F57" s="13"/>
    </row>
    <row r="58" spans="1:6" ht="30">
      <c r="A58" s="411" t="s">
        <v>1593</v>
      </c>
      <c r="B58" s="411" t="s">
        <v>1594</v>
      </c>
      <c r="C58" s="411" t="s">
        <v>1590</v>
      </c>
      <c r="D58" s="411" t="s">
        <v>1595</v>
      </c>
      <c r="E58" s="411"/>
      <c r="F58" s="13"/>
    </row>
    <row r="59" spans="1:6" ht="30">
      <c r="A59" s="411" t="s">
        <v>1596</v>
      </c>
      <c r="B59" s="411" t="s">
        <v>1597</v>
      </c>
      <c r="C59" s="411" t="s">
        <v>1590</v>
      </c>
      <c r="D59" s="412" t="s">
        <v>2212</v>
      </c>
      <c r="E59" s="411" t="s">
        <v>2884</v>
      </c>
      <c r="F59" s="13"/>
    </row>
    <row r="60" spans="1:6" ht="30">
      <c r="A60" s="412" t="s">
        <v>2213</v>
      </c>
      <c r="B60" s="412" t="s">
        <v>2214</v>
      </c>
      <c r="C60" s="412" t="s">
        <v>1590</v>
      </c>
      <c r="D60" s="412" t="s">
        <v>2881</v>
      </c>
      <c r="E60" s="411" t="s">
        <v>2884</v>
      </c>
      <c r="F60" s="13"/>
    </row>
    <row r="61" spans="1:6" ht="30">
      <c r="A61" s="412" t="s">
        <v>2215</v>
      </c>
      <c r="B61" s="412" t="s">
        <v>2216</v>
      </c>
      <c r="C61" s="412" t="s">
        <v>1590</v>
      </c>
      <c r="D61" s="412" t="s">
        <v>2882</v>
      </c>
      <c r="E61" s="411" t="s">
        <v>2884</v>
      </c>
      <c r="F61" s="13"/>
    </row>
    <row r="62" spans="1:6" ht="30">
      <c r="A62" s="412" t="s">
        <v>1593</v>
      </c>
      <c r="B62" s="412" t="s">
        <v>2657</v>
      </c>
      <c r="C62" s="412" t="s">
        <v>1590</v>
      </c>
      <c r="D62" s="412" t="s">
        <v>2883</v>
      </c>
      <c r="E62" s="411" t="s">
        <v>2884</v>
      </c>
      <c r="F62" s="13"/>
    </row>
    <row r="63" spans="1:6" ht="30">
      <c r="A63" s="412" t="s">
        <v>1509</v>
      </c>
      <c r="B63" s="412" t="s">
        <v>1510</v>
      </c>
      <c r="C63" s="412" t="s">
        <v>1511</v>
      </c>
      <c r="D63" s="412" t="s">
        <v>1512</v>
      </c>
      <c r="E63" s="411"/>
      <c r="F63" s="13"/>
    </row>
    <row r="64" spans="1:6" ht="30">
      <c r="A64" s="411" t="s">
        <v>2162</v>
      </c>
      <c r="B64" s="411" t="s">
        <v>2163</v>
      </c>
      <c r="C64" s="411" t="s">
        <v>2164</v>
      </c>
      <c r="D64" s="411" t="s">
        <v>2165</v>
      </c>
      <c r="E64" s="411"/>
      <c r="F64" s="13"/>
    </row>
    <row r="65" spans="1:6">
      <c r="A65" s="412" t="s">
        <v>1133</v>
      </c>
      <c r="B65" s="412" t="s">
        <v>1864</v>
      </c>
      <c r="C65" s="412" t="s">
        <v>1865</v>
      </c>
      <c r="D65" s="412" t="s">
        <v>1866</v>
      </c>
      <c r="E65" s="411"/>
      <c r="F65" s="13"/>
    </row>
    <row r="66" spans="1:6">
      <c r="A66" s="412" t="s">
        <v>1133</v>
      </c>
      <c r="B66" s="412" t="s">
        <v>2155</v>
      </c>
      <c r="C66" s="412" t="s">
        <v>1865</v>
      </c>
      <c r="D66" s="412" t="s">
        <v>1866</v>
      </c>
      <c r="E66" s="411"/>
      <c r="F66" s="13"/>
    </row>
    <row r="67" spans="1:6" ht="30">
      <c r="A67" s="411" t="s">
        <v>2376</v>
      </c>
      <c r="B67" s="411" t="s">
        <v>2385</v>
      </c>
      <c r="C67" s="411" t="s">
        <v>2386</v>
      </c>
      <c r="D67" s="411" t="s">
        <v>2387</v>
      </c>
      <c r="E67" s="411"/>
      <c r="F67" s="13"/>
    </row>
    <row r="68" spans="1:6">
      <c r="A68" s="412" t="s">
        <v>1819</v>
      </c>
      <c r="B68" s="412" t="s">
        <v>1820</v>
      </c>
      <c r="C68" s="412" t="s">
        <v>1821</v>
      </c>
      <c r="D68" s="412" t="s">
        <v>1822</v>
      </c>
      <c r="E68" s="411"/>
      <c r="F68" s="13"/>
    </row>
    <row r="69" spans="1:6">
      <c r="A69" s="411" t="s">
        <v>2167</v>
      </c>
      <c r="B69" s="411" t="s">
        <v>2168</v>
      </c>
      <c r="C69" s="411" t="s">
        <v>1821</v>
      </c>
      <c r="D69" s="411" t="s">
        <v>260</v>
      </c>
      <c r="E69" s="411"/>
      <c r="F69" s="13"/>
    </row>
    <row r="70" spans="1:6" ht="30">
      <c r="A70" s="412" t="s">
        <v>1473</v>
      </c>
      <c r="B70" s="412" t="s">
        <v>1882</v>
      </c>
      <c r="C70" s="412" t="s">
        <v>1883</v>
      </c>
      <c r="D70" s="412" t="s">
        <v>1884</v>
      </c>
      <c r="E70" s="422" t="s">
        <v>38</v>
      </c>
      <c r="F70" s="13"/>
    </row>
    <row r="71" spans="1:6" ht="30">
      <c r="A71" s="412" t="s">
        <v>1473</v>
      </c>
      <c r="B71" s="412" t="s">
        <v>1885</v>
      </c>
      <c r="C71" s="412" t="s">
        <v>1883</v>
      </c>
      <c r="D71" s="412" t="s">
        <v>1884</v>
      </c>
      <c r="E71" s="422" t="s">
        <v>38</v>
      </c>
      <c r="F71" s="13"/>
    </row>
    <row r="72" spans="1:6">
      <c r="A72" s="411" t="s">
        <v>1625</v>
      </c>
      <c r="B72" s="411" t="s">
        <v>1839</v>
      </c>
      <c r="C72" s="411" t="s">
        <v>302</v>
      </c>
      <c r="D72" s="411" t="s">
        <v>1840</v>
      </c>
      <c r="E72" s="411" t="s">
        <v>1840</v>
      </c>
      <c r="F72" s="13"/>
    </row>
    <row r="73" spans="1:6" ht="30">
      <c r="A73" s="411" t="s">
        <v>1845</v>
      </c>
      <c r="B73" s="411" t="s">
        <v>1846</v>
      </c>
      <c r="C73" s="411" t="s">
        <v>302</v>
      </c>
      <c r="D73" s="411" t="s">
        <v>21</v>
      </c>
      <c r="E73" s="411" t="s">
        <v>21</v>
      </c>
      <c r="F73" s="13"/>
    </row>
    <row r="74" spans="1:6">
      <c r="A74" s="411" t="s">
        <v>34</v>
      </c>
      <c r="B74" s="411" t="s">
        <v>1919</v>
      </c>
      <c r="C74" s="411" t="s">
        <v>1530</v>
      </c>
      <c r="D74" s="411" t="s">
        <v>307</v>
      </c>
      <c r="E74" s="411" t="s">
        <v>1918</v>
      </c>
      <c r="F74" s="13"/>
    </row>
    <row r="75" spans="1:6">
      <c r="A75" s="419" t="s">
        <v>303</v>
      </c>
      <c r="B75" s="419" t="s">
        <v>304</v>
      </c>
      <c r="C75" s="419" t="s">
        <v>305</v>
      </c>
      <c r="D75" s="419" t="s">
        <v>306</v>
      </c>
      <c r="E75" s="420"/>
      <c r="F75" s="13"/>
    </row>
    <row r="76" spans="1:6">
      <c r="A76" s="411" t="s">
        <v>34</v>
      </c>
      <c r="B76" s="411" t="s">
        <v>1531</v>
      </c>
      <c r="C76" s="411" t="s">
        <v>1532</v>
      </c>
      <c r="D76" s="411" t="s">
        <v>308</v>
      </c>
      <c r="E76" s="411" t="s">
        <v>1918</v>
      </c>
      <c r="F76" s="13"/>
    </row>
    <row r="77" spans="1:6">
      <c r="A77" s="412" t="s">
        <v>9</v>
      </c>
      <c r="B77" s="412" t="s">
        <v>267</v>
      </c>
      <c r="C77" s="412" t="s">
        <v>268</v>
      </c>
      <c r="D77" s="412"/>
      <c r="E77" s="412"/>
      <c r="F77" s="13"/>
    </row>
    <row r="78" spans="1:6">
      <c r="A78" s="411" t="s">
        <v>291</v>
      </c>
      <c r="B78" s="411" t="s">
        <v>296</v>
      </c>
      <c r="C78" s="411" t="s">
        <v>297</v>
      </c>
      <c r="D78" s="411"/>
      <c r="E78" s="411"/>
      <c r="F78" s="13"/>
    </row>
    <row r="79" spans="1:6">
      <c r="A79" s="411" t="s">
        <v>1625</v>
      </c>
      <c r="B79" s="411" t="s">
        <v>1841</v>
      </c>
      <c r="C79" s="411" t="s">
        <v>1842</v>
      </c>
      <c r="D79" s="411" t="s">
        <v>1843</v>
      </c>
      <c r="E79" s="411" t="s">
        <v>1844</v>
      </c>
      <c r="F79" s="13"/>
    </row>
    <row r="80" spans="1:6">
      <c r="A80" s="411" t="s">
        <v>253</v>
      </c>
      <c r="B80" s="411" t="s">
        <v>254</v>
      </c>
      <c r="C80" s="411" t="s">
        <v>255</v>
      </c>
      <c r="D80" s="411"/>
      <c r="E80" s="411"/>
      <c r="F80" s="13"/>
    </row>
    <row r="81" spans="1:6" ht="30">
      <c r="A81" s="411" t="s">
        <v>1437</v>
      </c>
      <c r="B81" s="411" t="s">
        <v>1438</v>
      </c>
      <c r="C81" s="411" t="s">
        <v>1439</v>
      </c>
      <c r="D81" s="411" t="s">
        <v>1440</v>
      </c>
      <c r="E81" s="411"/>
      <c r="F81" s="13"/>
    </row>
    <row r="82" spans="1:6">
      <c r="A82" s="411" t="s">
        <v>1971</v>
      </c>
      <c r="B82" s="411" t="s">
        <v>1430</v>
      </c>
      <c r="C82" s="411" t="s">
        <v>370</v>
      </c>
      <c r="D82" s="411" t="s">
        <v>1431</v>
      </c>
      <c r="E82" s="411"/>
      <c r="F82" s="13"/>
    </row>
    <row r="83" spans="1:6">
      <c r="A83" s="411" t="s">
        <v>2353</v>
      </c>
      <c r="B83" s="411" t="s">
        <v>2354</v>
      </c>
      <c r="C83" s="411" t="s">
        <v>370</v>
      </c>
      <c r="D83" s="411" t="s">
        <v>2355</v>
      </c>
      <c r="E83" s="411"/>
      <c r="F83" s="13"/>
    </row>
    <row r="84" spans="1:6" ht="30">
      <c r="A84" s="412" t="s">
        <v>2225</v>
      </c>
      <c r="B84" s="412" t="s">
        <v>2226</v>
      </c>
      <c r="C84" s="412" t="s">
        <v>370</v>
      </c>
      <c r="D84" s="412" t="s">
        <v>2227</v>
      </c>
      <c r="E84" s="412" t="s">
        <v>366</v>
      </c>
      <c r="F84" s="13"/>
    </row>
    <row r="85" spans="1:6">
      <c r="A85" s="411" t="s">
        <v>2352</v>
      </c>
      <c r="B85" s="411" t="s">
        <v>2160</v>
      </c>
      <c r="C85" s="411" t="s">
        <v>2161</v>
      </c>
      <c r="D85" s="411" t="s">
        <v>1431</v>
      </c>
      <c r="E85" s="411"/>
      <c r="F85" s="13"/>
    </row>
    <row r="86" spans="1:6">
      <c r="A86" s="427" t="s">
        <v>2710</v>
      </c>
      <c r="B86" s="427" t="s">
        <v>2711</v>
      </c>
      <c r="C86" s="427" t="s">
        <v>2161</v>
      </c>
      <c r="D86" s="427" t="s">
        <v>2712</v>
      </c>
      <c r="E86" s="427"/>
      <c r="F86" s="13"/>
    </row>
    <row r="87" spans="1:6">
      <c r="A87" s="427" t="s">
        <v>39</v>
      </c>
      <c r="B87" s="427" t="s">
        <v>2713</v>
      </c>
      <c r="C87" s="427" t="s">
        <v>2161</v>
      </c>
      <c r="D87" s="427" t="s">
        <v>2714</v>
      </c>
      <c r="E87" s="427"/>
      <c r="F87" s="13"/>
    </row>
    <row r="88" spans="1:6" ht="30">
      <c r="A88" s="411" t="s">
        <v>32</v>
      </c>
      <c r="B88" s="411" t="s">
        <v>1496</v>
      </c>
      <c r="C88" s="411" t="s">
        <v>14</v>
      </c>
      <c r="D88" s="411" t="s">
        <v>393</v>
      </c>
      <c r="E88" s="411" t="s">
        <v>2834</v>
      </c>
      <c r="F88" s="13"/>
    </row>
    <row r="89" spans="1:6">
      <c r="A89" s="427" t="s">
        <v>2722</v>
      </c>
      <c r="B89" s="427" t="s">
        <v>2723</v>
      </c>
      <c r="C89" s="427" t="s">
        <v>14</v>
      </c>
      <c r="D89" s="427" t="s">
        <v>2724</v>
      </c>
      <c r="E89" s="427"/>
      <c r="F89" s="13"/>
    </row>
    <row r="90" spans="1:6" ht="30">
      <c r="A90" s="411" t="s">
        <v>37</v>
      </c>
      <c r="B90" s="411" t="s">
        <v>322</v>
      </c>
      <c r="C90" s="411" t="s">
        <v>15</v>
      </c>
      <c r="D90" s="411" t="s">
        <v>323</v>
      </c>
      <c r="E90" s="411"/>
      <c r="F90" s="13"/>
    </row>
    <row r="91" spans="1:6">
      <c r="A91" s="411" t="s">
        <v>2339</v>
      </c>
      <c r="B91" s="411" t="s">
        <v>1474</v>
      </c>
      <c r="C91" s="411" t="s">
        <v>1475</v>
      </c>
      <c r="D91" s="411" t="s">
        <v>1476</v>
      </c>
      <c r="E91" s="411" t="s">
        <v>38</v>
      </c>
      <c r="F91" s="13"/>
    </row>
    <row r="92" spans="1:6">
      <c r="A92" s="411" t="s">
        <v>1628</v>
      </c>
      <c r="B92" s="411" t="s">
        <v>1629</v>
      </c>
      <c r="C92" s="411" t="s">
        <v>272</v>
      </c>
      <c r="D92" s="411" t="s">
        <v>1630</v>
      </c>
      <c r="E92" s="411"/>
      <c r="F92" s="13"/>
    </row>
    <row r="93" spans="1:6">
      <c r="A93" s="411" t="s">
        <v>282</v>
      </c>
      <c r="B93" s="411" t="s">
        <v>283</v>
      </c>
      <c r="C93" s="411" t="s">
        <v>284</v>
      </c>
      <c r="D93" s="411"/>
      <c r="E93" s="411"/>
      <c r="F93" s="13"/>
    </row>
    <row r="94" spans="1:6">
      <c r="A94" s="412" t="s">
        <v>491</v>
      </c>
      <c r="B94" s="412" t="s">
        <v>324</v>
      </c>
      <c r="C94" s="412" t="s">
        <v>325</v>
      </c>
      <c r="D94" s="412" t="s">
        <v>492</v>
      </c>
      <c r="E94" s="411"/>
      <c r="F94" s="13"/>
    </row>
    <row r="95" spans="1:6">
      <c r="A95" s="421" t="s">
        <v>37</v>
      </c>
      <c r="B95" s="421" t="s">
        <v>330</v>
      </c>
      <c r="C95" s="421" t="s">
        <v>1636</v>
      </c>
      <c r="D95" s="421" t="s">
        <v>331</v>
      </c>
      <c r="E95" s="421" t="s">
        <v>38</v>
      </c>
      <c r="F95" s="13"/>
    </row>
    <row r="96" spans="1:6">
      <c r="A96" s="411" t="s">
        <v>2381</v>
      </c>
      <c r="B96" s="411" t="s">
        <v>2382</v>
      </c>
      <c r="C96" s="411" t="s">
        <v>2383</v>
      </c>
      <c r="D96" s="411" t="s">
        <v>2384</v>
      </c>
      <c r="E96" s="411"/>
      <c r="F96" s="13"/>
    </row>
    <row r="97" spans="1:6">
      <c r="A97" s="411" t="s">
        <v>2256</v>
      </c>
      <c r="B97" s="411" t="s">
        <v>2257</v>
      </c>
      <c r="C97" s="411" t="s">
        <v>44</v>
      </c>
      <c r="D97" s="411" t="s">
        <v>1493</v>
      </c>
      <c r="E97" s="411"/>
      <c r="F97" s="13"/>
    </row>
    <row r="98" spans="1:6">
      <c r="A98" s="411" t="s">
        <v>2256</v>
      </c>
      <c r="B98" s="411" t="s">
        <v>2258</v>
      </c>
      <c r="C98" s="411" t="s">
        <v>44</v>
      </c>
      <c r="D98" s="411" t="s">
        <v>1493</v>
      </c>
      <c r="E98" s="411"/>
      <c r="F98" s="13"/>
    </row>
    <row r="99" spans="1:6" ht="30">
      <c r="A99" s="411" t="s">
        <v>2706</v>
      </c>
      <c r="B99" s="411" t="s">
        <v>2707</v>
      </c>
      <c r="C99" s="411" t="s">
        <v>241</v>
      </c>
      <c r="D99" s="411" t="s">
        <v>2708</v>
      </c>
      <c r="E99" s="411" t="s">
        <v>2709</v>
      </c>
      <c r="F99" s="13"/>
    </row>
    <row r="100" spans="1:6">
      <c r="A100" s="427" t="s">
        <v>34</v>
      </c>
      <c r="B100" s="427" t="s">
        <v>2744</v>
      </c>
      <c r="C100" s="427" t="s">
        <v>2745</v>
      </c>
      <c r="D100" s="427" t="s">
        <v>2746</v>
      </c>
      <c r="E100" s="427" t="s">
        <v>1918</v>
      </c>
      <c r="F100" s="13"/>
    </row>
    <row r="101" spans="1:6" ht="30">
      <c r="A101" s="427" t="s">
        <v>2788</v>
      </c>
      <c r="B101" s="427" t="s">
        <v>2789</v>
      </c>
      <c r="C101" s="427" t="s">
        <v>2790</v>
      </c>
      <c r="D101" s="427" t="s">
        <v>2791</v>
      </c>
      <c r="E101" s="427" t="s">
        <v>2792</v>
      </c>
      <c r="F101" s="13"/>
    </row>
    <row r="102" spans="1:6">
      <c r="A102" s="427" t="s">
        <v>1819</v>
      </c>
      <c r="B102" s="427" t="s">
        <v>2793</v>
      </c>
      <c r="C102" s="427" t="s">
        <v>1821</v>
      </c>
      <c r="D102" s="427" t="s">
        <v>2794</v>
      </c>
      <c r="E102" s="427"/>
      <c r="F102" s="13"/>
    </row>
    <row r="103" spans="1:6" ht="30">
      <c r="A103" s="449">
        <f>COUNTA(A4:A102)</f>
        <v>99</v>
      </c>
      <c r="B103" s="635" t="s">
        <v>2886</v>
      </c>
      <c r="C103" s="398"/>
      <c r="D103" s="398"/>
      <c r="E103" s="398"/>
    </row>
  </sheetData>
  <autoFilter ref="A3:E3" xr:uid="{00000000-0001-0000-0100-000000000000}">
    <sortState xmlns:xlrd2="http://schemas.microsoft.com/office/spreadsheetml/2017/richdata2" ref="A4:E122">
      <sortCondition ref="C3:C122"/>
    </sortState>
  </autoFilter>
  <sortState xmlns:xlrd2="http://schemas.microsoft.com/office/spreadsheetml/2017/richdata2" ref="A4:E73">
    <sortCondition ref="C4"/>
  </sortState>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1E210-73A3-4136-ABF7-5454BF59D00C}">
  <dimension ref="A1:K26"/>
  <sheetViews>
    <sheetView tabSelected="1" workbookViewId="0">
      <selection activeCell="D25" sqref="D25"/>
    </sheetView>
  </sheetViews>
  <sheetFormatPr defaultColWidth="8.85546875" defaultRowHeight="15"/>
  <cols>
    <col min="3" max="3" width="29.85546875" customWidth="1"/>
    <col min="4" max="4" width="89.7109375" bestFit="1" customWidth="1"/>
    <col min="5" max="5" width="22" bestFit="1" customWidth="1"/>
    <col min="6" max="6" width="25" customWidth="1"/>
    <col min="7" max="7" width="34.42578125" customWidth="1"/>
    <col min="9" max="9" width="43" customWidth="1"/>
    <col min="10" max="10" width="19.42578125" customWidth="1"/>
  </cols>
  <sheetData>
    <row r="1" spans="1:10" ht="18">
      <c r="A1" s="284" t="s">
        <v>1972</v>
      </c>
      <c r="B1" s="284"/>
      <c r="C1" s="284"/>
      <c r="D1" s="284"/>
      <c r="E1" s="284"/>
    </row>
    <row r="2" spans="1:10" ht="18">
      <c r="A2" s="284"/>
      <c r="B2" s="284"/>
      <c r="C2" s="284"/>
      <c r="D2" s="284"/>
      <c r="E2" s="284"/>
    </row>
    <row r="3" spans="1:10" ht="24.75">
      <c r="A3" s="284"/>
      <c r="B3" s="284"/>
      <c r="C3" s="284"/>
      <c r="D3" s="284"/>
      <c r="E3" s="285" t="s">
        <v>509</v>
      </c>
    </row>
    <row r="4" spans="1:10" ht="38.25">
      <c r="A4" s="223" t="s">
        <v>0</v>
      </c>
      <c r="B4" s="1" t="s">
        <v>381</v>
      </c>
      <c r="C4" s="3" t="s">
        <v>236</v>
      </c>
      <c r="D4" s="230" t="s">
        <v>383</v>
      </c>
      <c r="E4" s="3" t="s">
        <v>384</v>
      </c>
      <c r="F4" s="1" t="s">
        <v>391</v>
      </c>
      <c r="G4" s="1" t="s">
        <v>512</v>
      </c>
      <c r="H4" s="3" t="s">
        <v>511</v>
      </c>
      <c r="I4" s="3" t="s">
        <v>18</v>
      </c>
      <c r="J4" s="1" t="s">
        <v>234</v>
      </c>
    </row>
    <row r="5" spans="1:10" ht="32.25" customHeight="1">
      <c r="A5" s="7">
        <v>2024</v>
      </c>
      <c r="B5" s="334" t="s">
        <v>1494</v>
      </c>
      <c r="C5" s="342" t="s">
        <v>1495</v>
      </c>
      <c r="D5" s="341" t="s">
        <v>2123</v>
      </c>
      <c r="E5" s="14"/>
      <c r="F5" s="14" t="s">
        <v>1517</v>
      </c>
      <c r="G5" s="14"/>
      <c r="H5" s="42"/>
      <c r="I5" s="338" t="s">
        <v>2124</v>
      </c>
      <c r="J5" s="14" t="s">
        <v>2125</v>
      </c>
    </row>
    <row r="6" spans="1:10" ht="32.25" customHeight="1">
      <c r="A6" s="7">
        <v>2024</v>
      </c>
      <c r="B6" s="334" t="s">
        <v>33</v>
      </c>
      <c r="C6" s="342" t="s">
        <v>1058</v>
      </c>
      <c r="D6" s="341" t="s">
        <v>2202</v>
      </c>
      <c r="E6" s="14"/>
      <c r="F6" s="14" t="s">
        <v>290</v>
      </c>
      <c r="G6" s="14" t="s">
        <v>2185</v>
      </c>
      <c r="H6" s="42"/>
      <c r="I6" s="338" t="s">
        <v>2186</v>
      </c>
      <c r="J6" s="14" t="s">
        <v>1052</v>
      </c>
    </row>
    <row r="7" spans="1:10" ht="32.25" customHeight="1">
      <c r="A7" s="7">
        <v>2024</v>
      </c>
      <c r="B7" s="334" t="s">
        <v>1461</v>
      </c>
      <c r="C7" s="342" t="s">
        <v>1462</v>
      </c>
      <c r="D7" s="341" t="s">
        <v>2195</v>
      </c>
      <c r="E7" s="14" t="s">
        <v>2196</v>
      </c>
      <c r="F7" s="14" t="s">
        <v>1463</v>
      </c>
      <c r="G7" s="14" t="s">
        <v>2197</v>
      </c>
      <c r="H7" s="42" t="s">
        <v>2198</v>
      </c>
      <c r="I7" s="338" t="s">
        <v>2199</v>
      </c>
      <c r="J7" s="14" t="s">
        <v>442</v>
      </c>
    </row>
    <row r="8" spans="1:10" ht="32.25" customHeight="1">
      <c r="A8" s="7">
        <v>2024</v>
      </c>
      <c r="B8" s="334"/>
      <c r="C8" s="342" t="s">
        <v>2228</v>
      </c>
      <c r="D8" s="341" t="s">
        <v>2229</v>
      </c>
      <c r="E8" s="14"/>
      <c r="F8" s="14" t="s">
        <v>2243</v>
      </c>
      <c r="G8" s="14"/>
      <c r="H8" s="42"/>
      <c r="I8" s="338"/>
      <c r="J8" s="14" t="s">
        <v>2230</v>
      </c>
    </row>
    <row r="9" spans="1:10" ht="32.25" customHeight="1">
      <c r="A9" s="7">
        <v>2024</v>
      </c>
      <c r="B9" s="334" t="s">
        <v>332</v>
      </c>
      <c r="C9" s="342" t="s">
        <v>334</v>
      </c>
      <c r="D9" s="341" t="s">
        <v>2260</v>
      </c>
      <c r="E9" s="14"/>
      <c r="F9" s="14" t="s">
        <v>1048</v>
      </c>
      <c r="G9" s="14" t="s">
        <v>2811</v>
      </c>
      <c r="H9" s="42"/>
      <c r="I9" s="338" t="s">
        <v>2261</v>
      </c>
      <c r="J9" s="14" t="s">
        <v>1950</v>
      </c>
    </row>
    <row r="10" spans="1:10" ht="32.25" customHeight="1">
      <c r="A10" s="7">
        <v>2024</v>
      </c>
      <c r="B10" s="334" t="s">
        <v>1136</v>
      </c>
      <c r="C10" s="342" t="s">
        <v>1140</v>
      </c>
      <c r="D10" s="341" t="s">
        <v>2269</v>
      </c>
      <c r="E10" s="14"/>
      <c r="F10" s="14" t="s">
        <v>2270</v>
      </c>
      <c r="G10" s="14" t="s">
        <v>2271</v>
      </c>
      <c r="H10" s="42"/>
      <c r="I10" s="338" t="s">
        <v>2272</v>
      </c>
      <c r="J10" s="14" t="s">
        <v>2273</v>
      </c>
    </row>
    <row r="11" spans="1:10" ht="32.25" customHeight="1">
      <c r="A11" s="7">
        <v>2024</v>
      </c>
      <c r="B11" s="334" t="s">
        <v>1138</v>
      </c>
      <c r="C11" s="342" t="s">
        <v>2274</v>
      </c>
      <c r="D11" s="341" t="s">
        <v>2275</v>
      </c>
      <c r="E11" s="14"/>
      <c r="F11" s="14" t="s">
        <v>2270</v>
      </c>
      <c r="G11" s="14" t="s">
        <v>2271</v>
      </c>
      <c r="H11" s="42"/>
      <c r="I11" s="338" t="s">
        <v>2276</v>
      </c>
      <c r="J11" s="14" t="s">
        <v>13</v>
      </c>
    </row>
    <row r="12" spans="1:10" ht="32.25" customHeight="1">
      <c r="A12" s="7">
        <v>2024</v>
      </c>
      <c r="B12" s="334" t="s">
        <v>1148</v>
      </c>
      <c r="C12" s="342" t="s">
        <v>2310</v>
      </c>
      <c r="D12" s="341" t="s">
        <v>2422</v>
      </c>
      <c r="E12" s="14"/>
      <c r="F12" s="14" t="s">
        <v>2311</v>
      </c>
      <c r="G12" s="14"/>
      <c r="H12" s="42"/>
      <c r="I12" s="338"/>
      <c r="J12" s="14" t="s">
        <v>2312</v>
      </c>
    </row>
    <row r="13" spans="1:10" ht="32.25" customHeight="1">
      <c r="A13" s="7">
        <v>2024</v>
      </c>
      <c r="B13" s="334" t="s">
        <v>1830</v>
      </c>
      <c r="C13" s="342" t="s">
        <v>2313</v>
      </c>
      <c r="D13" s="341" t="s">
        <v>2314</v>
      </c>
      <c r="E13" s="14"/>
      <c r="F13" s="14" t="s">
        <v>2315</v>
      </c>
      <c r="G13" s="14"/>
      <c r="H13" s="42"/>
      <c r="I13" s="338" t="s">
        <v>2316</v>
      </c>
      <c r="J13" s="14" t="s">
        <v>1475</v>
      </c>
    </row>
    <row r="14" spans="1:10" ht="32.25" customHeight="1">
      <c r="A14" s="7">
        <v>2024</v>
      </c>
      <c r="B14" s="334" t="s">
        <v>2322</v>
      </c>
      <c r="C14" s="342" t="s">
        <v>2323</v>
      </c>
      <c r="D14" s="341" t="s">
        <v>2324</v>
      </c>
      <c r="E14" s="14"/>
      <c r="F14" s="14" t="s">
        <v>2325</v>
      </c>
      <c r="G14" s="14" t="s">
        <v>2326</v>
      </c>
      <c r="H14" s="42"/>
      <c r="I14" s="338"/>
      <c r="J14" s="14" t="s">
        <v>1614</v>
      </c>
    </row>
    <row r="15" spans="1:10" ht="32.25" customHeight="1">
      <c r="A15" s="7">
        <v>2024</v>
      </c>
      <c r="B15" s="334" t="s">
        <v>39</v>
      </c>
      <c r="C15" s="342" t="s">
        <v>2343</v>
      </c>
      <c r="D15" s="341" t="s">
        <v>2344</v>
      </c>
      <c r="E15" s="14"/>
      <c r="F15" s="14" t="s">
        <v>2345</v>
      </c>
      <c r="G15" s="14"/>
      <c r="H15" s="42"/>
      <c r="I15" s="338" t="s">
        <v>2346</v>
      </c>
      <c r="J15" s="14" t="s">
        <v>2347</v>
      </c>
    </row>
    <row r="16" spans="1:10" ht="32.25" customHeight="1">
      <c r="A16" s="7">
        <v>2024</v>
      </c>
      <c r="B16" s="334" t="s">
        <v>39</v>
      </c>
      <c r="C16" s="342" t="s">
        <v>1621</v>
      </c>
      <c r="D16" s="341" t="s">
        <v>2348</v>
      </c>
      <c r="E16" s="14"/>
      <c r="F16" s="14" t="s">
        <v>2345</v>
      </c>
      <c r="G16" s="14"/>
      <c r="H16" s="42"/>
      <c r="I16" s="338" t="s">
        <v>2346</v>
      </c>
      <c r="J16" s="14" t="s">
        <v>2347</v>
      </c>
    </row>
    <row r="17" spans="1:11" ht="32.25" customHeight="1">
      <c r="A17" s="7">
        <v>2024</v>
      </c>
      <c r="B17" s="334" t="s">
        <v>1971</v>
      </c>
      <c r="C17" s="342" t="s">
        <v>1001</v>
      </c>
      <c r="D17" s="341" t="s">
        <v>2356</v>
      </c>
      <c r="E17" s="14" t="s">
        <v>2357</v>
      </c>
      <c r="F17" s="14" t="s">
        <v>2358</v>
      </c>
      <c r="G17" s="14" t="s">
        <v>2764</v>
      </c>
      <c r="H17" s="42" t="s">
        <v>2357</v>
      </c>
      <c r="I17" s="338" t="s">
        <v>2359</v>
      </c>
      <c r="J17" s="14" t="s">
        <v>370</v>
      </c>
    </row>
    <row r="18" spans="1:11" ht="32.25" customHeight="1">
      <c r="A18" s="7">
        <v>2024</v>
      </c>
      <c r="B18" s="334" t="s">
        <v>2401</v>
      </c>
      <c r="C18" s="342" t="s">
        <v>2417</v>
      </c>
      <c r="D18" s="341" t="s">
        <v>2418</v>
      </c>
      <c r="E18" s="14" t="s">
        <v>2419</v>
      </c>
      <c r="F18" s="14" t="s">
        <v>2420</v>
      </c>
      <c r="G18" s="14" t="s">
        <v>2421</v>
      </c>
      <c r="H18" s="42" t="s">
        <v>2419</v>
      </c>
      <c r="I18" s="338"/>
      <c r="J18" s="14" t="s">
        <v>1086</v>
      </c>
    </row>
    <row r="19" spans="1:11" ht="32.25" customHeight="1">
      <c r="A19" s="7">
        <v>2024</v>
      </c>
      <c r="B19" s="334" t="s">
        <v>1625</v>
      </c>
      <c r="C19" s="342" t="s">
        <v>1626</v>
      </c>
      <c r="D19" s="341" t="s">
        <v>2694</v>
      </c>
      <c r="E19" s="14"/>
      <c r="F19" s="14" t="s">
        <v>1627</v>
      </c>
      <c r="G19" s="14"/>
      <c r="H19" s="42"/>
      <c r="I19" s="338"/>
      <c r="J19" s="14" t="s">
        <v>241</v>
      </c>
    </row>
    <row r="20" spans="1:11" ht="32.25" customHeight="1">
      <c r="A20" s="7">
        <v>2024</v>
      </c>
      <c r="B20" s="334" t="s">
        <v>2715</v>
      </c>
      <c r="C20" s="342" t="s">
        <v>2716</v>
      </c>
      <c r="D20" s="341" t="s">
        <v>2717</v>
      </c>
      <c r="E20" s="14" t="s">
        <v>2718</v>
      </c>
      <c r="F20" s="14" t="s">
        <v>2719</v>
      </c>
      <c r="G20" s="14" t="s">
        <v>2720</v>
      </c>
      <c r="H20" s="42" t="s">
        <v>2771</v>
      </c>
      <c r="I20" s="338"/>
      <c r="J20" s="14" t="s">
        <v>2721</v>
      </c>
    </row>
    <row r="21" spans="1:11" ht="32.25" customHeight="1">
      <c r="A21" s="7">
        <v>2024</v>
      </c>
      <c r="B21" s="334" t="s">
        <v>1085</v>
      </c>
      <c r="C21" s="342" t="s">
        <v>2747</v>
      </c>
      <c r="D21" s="341" t="s">
        <v>2418</v>
      </c>
      <c r="E21" s="14"/>
      <c r="F21" s="14" t="s">
        <v>2749</v>
      </c>
      <c r="G21" s="14" t="s">
        <v>2750</v>
      </c>
      <c r="H21" s="42"/>
      <c r="I21" s="338"/>
      <c r="J21" s="14" t="s">
        <v>2748</v>
      </c>
    </row>
    <row r="22" spans="1:11" ht="32.25" customHeight="1">
      <c r="A22" s="7">
        <v>2024</v>
      </c>
      <c r="B22" s="334" t="s">
        <v>32</v>
      </c>
      <c r="C22" s="342" t="s">
        <v>2835</v>
      </c>
      <c r="D22" s="341" t="s">
        <v>2836</v>
      </c>
      <c r="E22" s="14"/>
      <c r="F22" s="14" t="s">
        <v>2837</v>
      </c>
      <c r="G22" s="14" t="s">
        <v>2838</v>
      </c>
      <c r="H22" s="42"/>
      <c r="I22" s="338" t="s">
        <v>2839</v>
      </c>
      <c r="J22" s="14" t="s">
        <v>14</v>
      </c>
      <c r="K22" t="s">
        <v>2696</v>
      </c>
    </row>
    <row r="23" spans="1:11" ht="32.25" customHeight="1">
      <c r="A23" s="450" t="s">
        <v>2840</v>
      </c>
      <c r="B23" s="334"/>
      <c r="C23" s="342"/>
      <c r="D23" s="341"/>
      <c r="E23" s="14"/>
      <c r="F23" s="14"/>
      <c r="G23" s="14"/>
      <c r="H23" s="42"/>
      <c r="I23" s="338"/>
      <c r="J23" s="14"/>
    </row>
    <row r="24" spans="1:11" ht="32.25" customHeight="1">
      <c r="A24" s="7"/>
      <c r="B24" s="334"/>
      <c r="C24" s="342"/>
      <c r="D24" s="341"/>
      <c r="E24" s="14"/>
      <c r="F24" s="14"/>
      <c r="G24" s="14"/>
      <c r="H24" s="42"/>
      <c r="I24" s="338"/>
      <c r="J24" s="14"/>
    </row>
    <row r="25" spans="1:11" ht="32.25" customHeight="1">
      <c r="A25" s="7"/>
      <c r="B25" s="334"/>
      <c r="C25" s="342"/>
      <c r="D25" s="341"/>
      <c r="E25" s="14"/>
      <c r="F25" s="14"/>
      <c r="G25" s="14"/>
      <c r="H25" s="42"/>
      <c r="I25" s="338"/>
      <c r="J25" s="14"/>
    </row>
    <row r="26" spans="1:11" ht="32.25" customHeight="1">
      <c r="A26" s="7"/>
      <c r="B26" s="334"/>
      <c r="C26" s="342"/>
      <c r="D26" s="341"/>
      <c r="E26" s="14"/>
      <c r="F26" s="14"/>
      <c r="G26" s="14"/>
      <c r="H26" s="42"/>
      <c r="I26" s="338"/>
      <c r="J26" s="14"/>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3BF67-B755-46DE-9899-B2A21AA2E1B1}">
  <dimension ref="A1:J18"/>
  <sheetViews>
    <sheetView workbookViewId="0">
      <selection activeCell="A18" sqref="A18"/>
    </sheetView>
  </sheetViews>
  <sheetFormatPr defaultColWidth="8.85546875" defaultRowHeight="15"/>
  <cols>
    <col min="1" max="1" width="10.85546875" customWidth="1"/>
    <col min="3" max="3" width="27.140625" customWidth="1"/>
    <col min="4" max="4" width="34.7109375" customWidth="1"/>
    <col min="5" max="5" width="22.85546875" customWidth="1"/>
    <col min="6" max="6" width="13.42578125" customWidth="1"/>
    <col min="7" max="7" width="34" customWidth="1"/>
    <col min="8" max="8" width="12.140625" customWidth="1"/>
    <col min="9" max="9" width="32.85546875" customWidth="1"/>
    <col min="10" max="10" width="14.28515625" customWidth="1"/>
  </cols>
  <sheetData>
    <row r="1" spans="1:10" ht="18">
      <c r="A1" s="284" t="s">
        <v>1647</v>
      </c>
      <c r="B1" s="284"/>
      <c r="C1" s="284"/>
      <c r="D1" s="284"/>
      <c r="E1" s="284"/>
    </row>
    <row r="2" spans="1:10" ht="18">
      <c r="A2" s="284"/>
      <c r="B2" s="284"/>
      <c r="C2" s="284"/>
      <c r="D2" s="284"/>
      <c r="E2" s="284"/>
    </row>
    <row r="3" spans="1:10" ht="24.75">
      <c r="A3" s="284"/>
      <c r="B3" s="284"/>
      <c r="C3" s="284"/>
      <c r="D3" s="284"/>
      <c r="E3" s="285" t="s">
        <v>509</v>
      </c>
    </row>
    <row r="4" spans="1:10" ht="38.25">
      <c r="A4" s="223" t="s">
        <v>0</v>
      </c>
      <c r="B4" s="1" t="s">
        <v>381</v>
      </c>
      <c r="C4" s="3" t="s">
        <v>236</v>
      </c>
      <c r="D4" s="230" t="s">
        <v>383</v>
      </c>
      <c r="E4" s="3" t="s">
        <v>384</v>
      </c>
      <c r="F4" s="1" t="s">
        <v>391</v>
      </c>
      <c r="G4" s="1" t="s">
        <v>512</v>
      </c>
      <c r="H4" s="3" t="s">
        <v>511</v>
      </c>
      <c r="I4" s="3" t="s">
        <v>18</v>
      </c>
      <c r="J4" s="1" t="s">
        <v>234</v>
      </c>
    </row>
    <row r="5" spans="1:10" s="453" customFormat="1" ht="173.25">
      <c r="A5" s="451">
        <v>2023</v>
      </c>
      <c r="B5" s="451" t="s">
        <v>33</v>
      </c>
      <c r="C5" s="451" t="s">
        <v>425</v>
      </c>
      <c r="D5" s="451" t="s">
        <v>1825</v>
      </c>
      <c r="E5" s="451"/>
      <c r="F5" s="451" t="s">
        <v>1826</v>
      </c>
      <c r="G5" s="452" t="s">
        <v>1827</v>
      </c>
      <c r="H5" s="452" t="s">
        <v>1863</v>
      </c>
      <c r="I5" s="451" t="s">
        <v>1828</v>
      </c>
      <c r="J5" s="451" t="s">
        <v>1052</v>
      </c>
    </row>
    <row r="6" spans="1:10" s="453" customFormat="1" ht="63">
      <c r="A6" s="451">
        <v>2023</v>
      </c>
      <c r="B6" s="451"/>
      <c r="C6" s="451" t="s">
        <v>1831</v>
      </c>
      <c r="D6" s="451" t="s">
        <v>1832</v>
      </c>
      <c r="E6" s="451"/>
      <c r="F6" s="451" t="s">
        <v>1044</v>
      </c>
      <c r="G6" s="452" t="s">
        <v>1833</v>
      </c>
      <c r="H6" s="452"/>
      <c r="I6" s="451"/>
      <c r="J6" s="451" t="s">
        <v>1530</v>
      </c>
    </row>
    <row r="7" spans="1:10" s="453" customFormat="1" ht="47.25">
      <c r="A7" s="451">
        <v>2023</v>
      </c>
      <c r="B7" s="451" t="s">
        <v>301</v>
      </c>
      <c r="C7" s="451" t="s">
        <v>1847</v>
      </c>
      <c r="D7" s="451" t="s">
        <v>1848</v>
      </c>
      <c r="E7" s="451"/>
      <c r="F7" s="451" t="s">
        <v>21</v>
      </c>
      <c r="G7" s="452" t="s">
        <v>1849</v>
      </c>
      <c r="H7" s="452"/>
      <c r="I7" s="451" t="s">
        <v>1850</v>
      </c>
      <c r="J7" s="451" t="s">
        <v>1851</v>
      </c>
    </row>
    <row r="8" spans="1:10" s="453" customFormat="1" ht="47.25">
      <c r="A8" s="451">
        <v>2023</v>
      </c>
      <c r="B8" s="451" t="s">
        <v>1852</v>
      </c>
      <c r="C8" s="451" t="s">
        <v>1853</v>
      </c>
      <c r="D8" s="451" t="s">
        <v>1854</v>
      </c>
      <c r="E8" s="451"/>
      <c r="F8" s="451" t="s">
        <v>1855</v>
      </c>
      <c r="G8" s="452" t="s">
        <v>1856</v>
      </c>
      <c r="H8" s="452"/>
      <c r="I8" s="451" t="s">
        <v>1857</v>
      </c>
      <c r="J8" s="451" t="s">
        <v>1858</v>
      </c>
    </row>
    <row r="9" spans="1:10" s="453" customFormat="1" ht="63">
      <c r="A9" s="451">
        <v>2023</v>
      </c>
      <c r="B9" s="451" t="s">
        <v>1533</v>
      </c>
      <c r="C9" s="451" t="s">
        <v>1859</v>
      </c>
      <c r="D9" s="451" t="s">
        <v>1860</v>
      </c>
      <c r="E9" s="451"/>
      <c r="F9" s="451" t="s">
        <v>21</v>
      </c>
      <c r="G9" s="452" t="s">
        <v>1861</v>
      </c>
      <c r="H9" s="452"/>
      <c r="I9" s="451" t="s">
        <v>1862</v>
      </c>
      <c r="J9" s="451" t="s">
        <v>1851</v>
      </c>
    </row>
    <row r="10" spans="1:10" s="453" customFormat="1" ht="31.5">
      <c r="A10" s="451">
        <v>2023</v>
      </c>
      <c r="B10" s="451" t="s">
        <v>1133</v>
      </c>
      <c r="C10" s="451" t="s">
        <v>413</v>
      </c>
      <c r="D10" s="451" t="s">
        <v>1867</v>
      </c>
      <c r="E10" s="451"/>
      <c r="F10" s="451" t="s">
        <v>1868</v>
      </c>
      <c r="G10" s="452" t="s">
        <v>1869</v>
      </c>
      <c r="H10" s="452"/>
      <c r="I10" s="451" t="s">
        <v>1870</v>
      </c>
      <c r="J10" s="451" t="s">
        <v>1871</v>
      </c>
    </row>
    <row r="11" spans="1:10" s="453" customFormat="1" ht="47.25">
      <c r="A11" s="451">
        <v>2023</v>
      </c>
      <c r="B11" s="451" t="s">
        <v>32</v>
      </c>
      <c r="C11" s="451" t="s">
        <v>1082</v>
      </c>
      <c r="D11" s="451" t="s">
        <v>1912</v>
      </c>
      <c r="E11" s="451"/>
      <c r="F11" s="451" t="s">
        <v>1913</v>
      </c>
      <c r="G11" s="452" t="s">
        <v>1914</v>
      </c>
      <c r="H11" s="452" t="s">
        <v>1914</v>
      </c>
      <c r="I11" s="451" t="s">
        <v>1915</v>
      </c>
      <c r="J11" s="451" t="s">
        <v>13</v>
      </c>
    </row>
    <row r="12" spans="1:10" s="453" customFormat="1" ht="31.5">
      <c r="A12" s="451">
        <v>2023</v>
      </c>
      <c r="B12" s="451" t="s">
        <v>298</v>
      </c>
      <c r="C12" s="451" t="s">
        <v>1150</v>
      </c>
      <c r="D12" s="451" t="s">
        <v>2317</v>
      </c>
      <c r="E12" s="451" t="s">
        <v>2318</v>
      </c>
      <c r="F12" s="451" t="s">
        <v>1152</v>
      </c>
      <c r="G12" s="452" t="s">
        <v>2319</v>
      </c>
      <c r="H12" s="452" t="s">
        <v>2320</v>
      </c>
      <c r="I12" s="451" t="s">
        <v>2321</v>
      </c>
      <c r="J12" s="451" t="s">
        <v>1151</v>
      </c>
    </row>
    <row r="13" spans="1:10" s="453" customFormat="1" ht="31.5">
      <c r="A13" s="451">
        <v>2023</v>
      </c>
      <c r="B13" s="451" t="s">
        <v>34</v>
      </c>
      <c r="C13" s="451" t="s">
        <v>1929</v>
      </c>
      <c r="D13" s="451" t="s">
        <v>1930</v>
      </c>
      <c r="E13" s="451" t="s">
        <v>1934</v>
      </c>
      <c r="F13" s="451" t="s">
        <v>307</v>
      </c>
      <c r="G13" s="452" t="s">
        <v>1931</v>
      </c>
      <c r="H13" s="452" t="s">
        <v>1931</v>
      </c>
      <c r="I13" s="451" t="s">
        <v>1932</v>
      </c>
      <c r="J13" s="451" t="s">
        <v>1530</v>
      </c>
    </row>
    <row r="14" spans="1:10" s="453" customFormat="1" ht="47.25">
      <c r="A14" s="451">
        <v>2023</v>
      </c>
      <c r="B14" s="451" t="s">
        <v>412</v>
      </c>
      <c r="C14" s="451" t="s">
        <v>1935</v>
      </c>
      <c r="D14" s="451" t="s">
        <v>1940</v>
      </c>
      <c r="E14" s="451"/>
      <c r="F14" s="451" t="s">
        <v>1936</v>
      </c>
      <c r="G14" s="452" t="s">
        <v>1937</v>
      </c>
      <c r="H14" s="452" t="s">
        <v>1938</v>
      </c>
      <c r="I14" s="451" t="s">
        <v>1939</v>
      </c>
      <c r="J14" s="451" t="s">
        <v>288</v>
      </c>
    </row>
    <row r="15" spans="1:10" s="453" customFormat="1" ht="63">
      <c r="A15" s="451">
        <v>2023</v>
      </c>
      <c r="B15" s="451" t="s">
        <v>332</v>
      </c>
      <c r="C15" s="451" t="s">
        <v>1951</v>
      </c>
      <c r="D15" s="451" t="s">
        <v>1952</v>
      </c>
      <c r="E15" s="451"/>
      <c r="F15" s="451" t="s">
        <v>1048</v>
      </c>
      <c r="G15" s="452" t="s">
        <v>2259</v>
      </c>
      <c r="H15" s="452"/>
      <c r="I15" s="451" t="s">
        <v>1949</v>
      </c>
      <c r="J15" s="451" t="s">
        <v>1950</v>
      </c>
    </row>
    <row r="16" spans="1:10" s="453" customFormat="1" ht="63">
      <c r="A16" s="451">
        <v>2023</v>
      </c>
      <c r="B16" s="451" t="s">
        <v>25</v>
      </c>
      <c r="C16" s="451" t="s">
        <v>1591</v>
      </c>
      <c r="D16" s="451" t="s">
        <v>2217</v>
      </c>
      <c r="E16" s="451"/>
      <c r="F16" s="451" t="s">
        <v>1592</v>
      </c>
      <c r="G16" s="452"/>
      <c r="H16" s="452"/>
      <c r="I16" s="451" t="s">
        <v>2218</v>
      </c>
      <c r="J16" s="451" t="s">
        <v>2219</v>
      </c>
    </row>
    <row r="17" spans="1:10" s="453" customFormat="1" ht="47.25">
      <c r="A17" s="451">
        <v>2023</v>
      </c>
      <c r="B17" s="451" t="s">
        <v>1133</v>
      </c>
      <c r="C17" s="451" t="s">
        <v>423</v>
      </c>
      <c r="D17" s="451" t="s">
        <v>2289</v>
      </c>
      <c r="E17" s="451"/>
      <c r="F17" s="451" t="s">
        <v>424</v>
      </c>
      <c r="G17" s="452" t="s">
        <v>2290</v>
      </c>
      <c r="H17" s="452"/>
      <c r="I17" s="451"/>
      <c r="J17" s="451" t="s">
        <v>13</v>
      </c>
    </row>
    <row r="18" spans="1:10">
      <c r="A18" s="13" t="s">
        <v>2841</v>
      </c>
    </row>
  </sheetData>
  <hyperlinks>
    <hyperlink ref="G12" r:id="rId1" xr:uid="{ED31335B-0592-48A6-B164-EBA88B5013C3}"/>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5"/>
  <sheetViews>
    <sheetView workbookViewId="0">
      <selection activeCell="A20" sqref="A20"/>
    </sheetView>
  </sheetViews>
  <sheetFormatPr defaultColWidth="8.85546875" defaultRowHeight="15"/>
  <cols>
    <col min="1" max="1" width="18.85546875" customWidth="1"/>
    <col min="2" max="2" width="17.85546875" customWidth="1"/>
    <col min="3" max="3" width="26.85546875" customWidth="1"/>
    <col min="4" max="4" width="30" customWidth="1"/>
    <col min="5" max="5" width="23.140625" customWidth="1"/>
    <col min="6" max="6" width="18" customWidth="1"/>
    <col min="7" max="7" width="25.140625" customWidth="1"/>
    <col min="8" max="8" width="23.7109375" customWidth="1"/>
    <col min="9" max="9" width="27.140625" customWidth="1"/>
    <col min="10" max="10" width="15.140625" customWidth="1"/>
  </cols>
  <sheetData>
    <row r="1" spans="1:10" ht="18">
      <c r="A1" s="284" t="s">
        <v>1247</v>
      </c>
      <c r="B1" s="284"/>
      <c r="C1" s="284"/>
      <c r="D1" s="284"/>
      <c r="E1" s="284"/>
    </row>
    <row r="2" spans="1:10" ht="18">
      <c r="A2" s="284"/>
      <c r="B2" s="284"/>
      <c r="C2" s="284"/>
      <c r="D2" s="284"/>
      <c r="E2" s="284"/>
    </row>
    <row r="3" spans="1:10" ht="24.75">
      <c r="A3" s="284"/>
      <c r="B3" s="284"/>
      <c r="C3" s="284"/>
      <c r="D3" s="284"/>
      <c r="E3" s="285" t="s">
        <v>509</v>
      </c>
    </row>
    <row r="4" spans="1:10" ht="25.5">
      <c r="A4" s="223" t="s">
        <v>0</v>
      </c>
      <c r="B4" s="1" t="s">
        <v>381</v>
      </c>
      <c r="C4" s="3" t="s">
        <v>236</v>
      </c>
      <c r="D4" s="230" t="s">
        <v>383</v>
      </c>
      <c r="E4" s="3" t="s">
        <v>384</v>
      </c>
      <c r="F4" s="1" t="s">
        <v>391</v>
      </c>
      <c r="G4" s="1" t="s">
        <v>512</v>
      </c>
      <c r="H4" s="3" t="s">
        <v>511</v>
      </c>
      <c r="I4" s="3" t="s">
        <v>18</v>
      </c>
      <c r="J4" s="1" t="s">
        <v>234</v>
      </c>
    </row>
    <row r="6" spans="1:10" ht="65.25" customHeight="1">
      <c r="A6" s="50">
        <v>2022</v>
      </c>
      <c r="B6" s="50" t="s">
        <v>1521</v>
      </c>
      <c r="C6" s="50" t="s">
        <v>314</v>
      </c>
      <c r="D6" s="235" t="s">
        <v>1435</v>
      </c>
      <c r="E6" s="50"/>
      <c r="F6" s="235" t="s">
        <v>1519</v>
      </c>
      <c r="G6" s="50"/>
      <c r="H6" s="50"/>
      <c r="I6" s="50" t="s">
        <v>1113</v>
      </c>
      <c r="J6" s="50" t="s">
        <v>1520</v>
      </c>
    </row>
    <row r="7" spans="1:10" ht="60">
      <c r="A7" s="235">
        <v>2022</v>
      </c>
      <c r="B7" s="235" t="s">
        <v>1441</v>
      </c>
      <c r="C7" s="235" t="s">
        <v>1442</v>
      </c>
      <c r="D7" s="235" t="s">
        <v>1443</v>
      </c>
      <c r="E7" s="314"/>
      <c r="F7" s="235" t="s">
        <v>1116</v>
      </c>
      <c r="G7" s="314" t="s">
        <v>1444</v>
      </c>
      <c r="H7" s="235"/>
      <c r="I7" s="235" t="s">
        <v>1445</v>
      </c>
      <c r="J7" s="235" t="s">
        <v>13</v>
      </c>
    </row>
    <row r="8" spans="1:10">
      <c r="A8" s="50">
        <v>2022</v>
      </c>
      <c r="B8" s="50" t="s">
        <v>1514</v>
      </c>
      <c r="C8" s="50" t="s">
        <v>1515</v>
      </c>
      <c r="D8" s="50" t="s">
        <v>1516</v>
      </c>
      <c r="E8" s="50"/>
      <c r="F8" s="50" t="s">
        <v>1517</v>
      </c>
      <c r="G8" s="50"/>
      <c r="H8" s="50"/>
      <c r="I8" s="50" t="s">
        <v>1113</v>
      </c>
      <c r="J8" s="50" t="s">
        <v>1518</v>
      </c>
    </row>
    <row r="9" spans="1:10" ht="45">
      <c r="A9" s="235">
        <v>2022</v>
      </c>
      <c r="B9" s="235" t="s">
        <v>9</v>
      </c>
      <c r="C9" s="235" t="s">
        <v>264</v>
      </c>
      <c r="D9" s="235" t="s">
        <v>1604</v>
      </c>
      <c r="E9" s="235"/>
      <c r="F9" s="235" t="s">
        <v>1605</v>
      </c>
      <c r="G9" s="235" t="s">
        <v>1606</v>
      </c>
      <c r="H9" s="235"/>
      <c r="I9" s="235"/>
      <c r="J9" s="235" t="s">
        <v>272</v>
      </c>
    </row>
    <row r="10" spans="1:10" ht="60">
      <c r="A10" s="325">
        <v>2022</v>
      </c>
      <c r="B10" s="235" t="s">
        <v>679</v>
      </c>
      <c r="C10" s="325" t="s">
        <v>265</v>
      </c>
      <c r="D10" s="235" t="s">
        <v>1616</v>
      </c>
      <c r="E10" s="235"/>
      <c r="F10" s="325" t="s">
        <v>1617</v>
      </c>
      <c r="G10" s="235" t="s">
        <v>1618</v>
      </c>
      <c r="H10" s="235"/>
      <c r="I10" s="235"/>
      <c r="J10" s="325" t="s">
        <v>14</v>
      </c>
    </row>
    <row r="11" spans="1:10" ht="30">
      <c r="A11" s="235">
        <v>2022</v>
      </c>
      <c r="B11" s="235" t="s">
        <v>1619</v>
      </c>
      <c r="C11" s="235" t="s">
        <v>274</v>
      </c>
      <c r="D11" s="235" t="s">
        <v>1620</v>
      </c>
      <c r="E11" s="235"/>
      <c r="F11" s="235" t="s">
        <v>1643</v>
      </c>
      <c r="G11" s="235" t="s">
        <v>1642</v>
      </c>
      <c r="H11" s="235"/>
      <c r="I11" s="235"/>
      <c r="J11" s="235" t="s">
        <v>1638</v>
      </c>
    </row>
    <row r="12" spans="1:10" ht="60">
      <c r="A12" s="325">
        <v>2022</v>
      </c>
      <c r="B12" s="235" t="s">
        <v>282</v>
      </c>
      <c r="C12" s="235" t="s">
        <v>1631</v>
      </c>
      <c r="D12" s="235" t="s">
        <v>1632</v>
      </c>
      <c r="E12" s="235"/>
      <c r="F12" s="235" t="s">
        <v>1633</v>
      </c>
      <c r="G12" s="235" t="s">
        <v>1634</v>
      </c>
      <c r="H12" s="235"/>
      <c r="I12" s="235" t="s">
        <v>1635</v>
      </c>
      <c r="J12" s="235" t="s">
        <v>272</v>
      </c>
    </row>
    <row r="13" spans="1:10">
      <c r="A13" s="50">
        <v>2022</v>
      </c>
      <c r="B13" s="50" t="s">
        <v>505</v>
      </c>
      <c r="C13" s="50" t="s">
        <v>506</v>
      </c>
      <c r="D13" s="50"/>
      <c r="E13" s="50"/>
      <c r="H13" s="50"/>
      <c r="I13" s="50"/>
      <c r="J13" s="50"/>
    </row>
    <row r="14" spans="1:10" ht="45">
      <c r="A14" s="50">
        <v>2022</v>
      </c>
      <c r="B14" s="327" t="s">
        <v>1012</v>
      </c>
      <c r="C14" s="235" t="s">
        <v>1013</v>
      </c>
      <c r="D14" s="235" t="s">
        <v>1641</v>
      </c>
      <c r="E14" s="235"/>
      <c r="F14" s="235" t="s">
        <v>320</v>
      </c>
      <c r="G14" s="50"/>
      <c r="H14" s="50"/>
      <c r="I14" s="50"/>
      <c r="J14" s="235" t="s">
        <v>319</v>
      </c>
    </row>
    <row r="15" spans="1:10">
      <c r="A15" s="348">
        <v>2022</v>
      </c>
      <c r="B15" s="348" t="s">
        <v>33</v>
      </c>
      <c r="C15" s="348" t="s">
        <v>426</v>
      </c>
      <c r="D15" s="348" t="s">
        <v>428</v>
      </c>
      <c r="E15" s="348"/>
      <c r="F15" s="348" t="s">
        <v>2187</v>
      </c>
      <c r="G15" s="348" t="s">
        <v>2188</v>
      </c>
      <c r="H15" s="348"/>
      <c r="I15" s="348" t="s">
        <v>2189</v>
      </c>
      <c r="J15" s="348" t="s">
        <v>427</v>
      </c>
    </row>
  </sheetData>
  <hyperlinks>
    <hyperlink ref="G7" r:id="rId1" xr:uid="{00000000-0004-0000-0200-000000000000}"/>
  </hyperlink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1"/>
  <sheetViews>
    <sheetView topLeftCell="A25" workbookViewId="0">
      <selection activeCell="F38" sqref="F38"/>
    </sheetView>
  </sheetViews>
  <sheetFormatPr defaultColWidth="8.85546875" defaultRowHeight="15"/>
  <cols>
    <col min="1" max="1" width="10.42578125" customWidth="1"/>
    <col min="3" max="3" width="17.42578125" customWidth="1"/>
    <col min="4" max="4" width="27.42578125" customWidth="1"/>
    <col min="5" max="5" width="21" customWidth="1"/>
    <col min="6" max="6" width="12.85546875" customWidth="1"/>
    <col min="7" max="7" width="20.85546875" customWidth="1"/>
    <col min="8" max="8" width="29.140625" customWidth="1"/>
    <col min="9" max="9" width="14.140625" customWidth="1"/>
    <col min="10" max="10" width="27.42578125" customWidth="1"/>
  </cols>
  <sheetData>
    <row r="1" spans="1:12" ht="18">
      <c r="A1" s="284" t="s">
        <v>786</v>
      </c>
      <c r="B1" s="284"/>
      <c r="C1" s="284"/>
      <c r="D1" s="284"/>
      <c r="E1" s="284"/>
    </row>
    <row r="2" spans="1:12" ht="18">
      <c r="A2" s="284"/>
      <c r="B2" s="284"/>
      <c r="C2" s="284"/>
      <c r="D2" s="284"/>
      <c r="E2" s="284"/>
    </row>
    <row r="3" spans="1:12" ht="24.75">
      <c r="A3" s="284"/>
      <c r="B3" s="284"/>
      <c r="C3" s="284"/>
      <c r="D3" s="284"/>
      <c r="E3" s="285" t="s">
        <v>509</v>
      </c>
    </row>
    <row r="4" spans="1:12" ht="38.25">
      <c r="A4" s="223" t="s">
        <v>0</v>
      </c>
      <c r="B4" s="1" t="s">
        <v>381</v>
      </c>
      <c r="C4" s="3" t="s">
        <v>236</v>
      </c>
      <c r="D4" s="230" t="s">
        <v>383</v>
      </c>
      <c r="E4" s="3" t="s">
        <v>384</v>
      </c>
      <c r="F4" s="1" t="s">
        <v>391</v>
      </c>
      <c r="G4" s="1" t="s">
        <v>512</v>
      </c>
      <c r="H4" s="3" t="s">
        <v>511</v>
      </c>
      <c r="I4" s="3" t="s">
        <v>18</v>
      </c>
      <c r="J4" s="454" t="s">
        <v>234</v>
      </c>
      <c r="K4" s="348"/>
    </row>
    <row r="5" spans="1:12" s="220" customFormat="1">
      <c r="A5" s="251">
        <v>2021</v>
      </c>
      <c r="B5" s="251"/>
      <c r="C5" s="242"/>
      <c r="D5" s="278"/>
      <c r="E5" t="s">
        <v>787</v>
      </c>
      <c r="F5" s="273"/>
      <c r="G5" s="252"/>
      <c r="H5" s="252"/>
      <c r="I5" s="253"/>
      <c r="J5" s="455"/>
      <c r="K5" s="435"/>
    </row>
    <row r="6" spans="1:12" s="237" customFormat="1" ht="45">
      <c r="A6" s="304">
        <v>2021</v>
      </c>
      <c r="B6" s="304" t="s">
        <v>278</v>
      </c>
      <c r="C6" s="304" t="s">
        <v>281</v>
      </c>
      <c r="D6" s="304" t="s">
        <v>797</v>
      </c>
      <c r="E6" s="304"/>
      <c r="F6" s="304"/>
      <c r="G6" s="304"/>
      <c r="H6" s="304"/>
      <c r="I6" s="305"/>
      <c r="J6" s="456" t="s">
        <v>798</v>
      </c>
      <c r="K6" s="464"/>
      <c r="L6" s="287"/>
    </row>
    <row r="7" spans="1:12">
      <c r="A7" s="303">
        <v>2021</v>
      </c>
      <c r="B7" s="303" t="s">
        <v>276</v>
      </c>
      <c r="C7" s="303" t="s">
        <v>1014</v>
      </c>
      <c r="D7" s="308" t="s">
        <v>1015</v>
      </c>
      <c r="E7" s="303" t="s">
        <v>787</v>
      </c>
      <c r="F7" s="303"/>
      <c r="G7" s="303"/>
      <c r="H7" s="303"/>
      <c r="I7" s="303"/>
      <c r="J7" s="457" t="s">
        <v>277</v>
      </c>
      <c r="K7" s="348"/>
    </row>
    <row r="8" spans="1:12" ht="120">
      <c r="A8" s="303">
        <v>2021</v>
      </c>
      <c r="B8" s="303" t="s">
        <v>50</v>
      </c>
      <c r="C8" s="303" t="s">
        <v>447</v>
      </c>
      <c r="D8" s="308" t="s">
        <v>1016</v>
      </c>
      <c r="E8" s="303"/>
      <c r="F8" s="303"/>
      <c r="G8" s="315" t="s">
        <v>1447</v>
      </c>
      <c r="H8" s="303"/>
      <c r="I8" s="303" t="s">
        <v>1017</v>
      </c>
      <c r="J8" s="457" t="s">
        <v>272</v>
      </c>
      <c r="K8" s="348"/>
    </row>
    <row r="9" spans="1:12" ht="120">
      <c r="A9" s="303">
        <v>2021</v>
      </c>
      <c r="B9" s="303" t="s">
        <v>50</v>
      </c>
      <c r="C9" s="303" t="s">
        <v>1018</v>
      </c>
      <c r="D9" s="308" t="s">
        <v>1019</v>
      </c>
      <c r="E9" s="303"/>
      <c r="F9" s="303"/>
      <c r="G9" s="315" t="s">
        <v>1448</v>
      </c>
      <c r="H9" s="303"/>
      <c r="I9" s="303" t="s">
        <v>1020</v>
      </c>
      <c r="J9" s="457" t="s">
        <v>272</v>
      </c>
      <c r="K9" s="348"/>
    </row>
    <row r="10" spans="1:12" ht="42" customHeight="1">
      <c r="A10" s="309">
        <v>2021</v>
      </c>
      <c r="B10" s="310" t="s">
        <v>1034</v>
      </c>
      <c r="C10" s="311" t="s">
        <v>311</v>
      </c>
      <c r="D10" s="310" t="s">
        <v>1035</v>
      </c>
      <c r="E10" s="309"/>
      <c r="F10" s="310" t="s">
        <v>1045</v>
      </c>
      <c r="G10" s="309"/>
      <c r="H10" s="309"/>
      <c r="I10" s="309"/>
      <c r="J10" s="458" t="s">
        <v>312</v>
      </c>
      <c r="K10" s="348"/>
    </row>
    <row r="11" spans="1:12" ht="33" customHeight="1">
      <c r="A11" s="309">
        <v>2021</v>
      </c>
      <c r="B11" s="311" t="s">
        <v>195</v>
      </c>
      <c r="C11" s="311" t="s">
        <v>313</v>
      </c>
      <c r="D11" s="310" t="s">
        <v>1036</v>
      </c>
      <c r="E11" s="311" t="s">
        <v>1037</v>
      </c>
      <c r="F11" s="310" t="s">
        <v>1044</v>
      </c>
      <c r="G11" s="309"/>
      <c r="H11" s="312" t="s">
        <v>1038</v>
      </c>
      <c r="I11" s="309"/>
      <c r="J11" s="458"/>
      <c r="K11" s="348"/>
    </row>
    <row r="12" spans="1:12" ht="60">
      <c r="A12" s="303">
        <v>2021</v>
      </c>
      <c r="B12" s="303" t="s">
        <v>2130</v>
      </c>
      <c r="C12" s="303" t="s">
        <v>1043</v>
      </c>
      <c r="D12" s="308" t="s">
        <v>1042</v>
      </c>
      <c r="E12" s="303" t="s">
        <v>2131</v>
      </c>
      <c r="F12" s="303" t="s">
        <v>1046</v>
      </c>
      <c r="G12" s="303" t="s">
        <v>2132</v>
      </c>
      <c r="H12" s="303" t="s">
        <v>2133</v>
      </c>
      <c r="I12" s="303" t="s">
        <v>2134</v>
      </c>
      <c r="J12" s="457" t="s">
        <v>2135</v>
      </c>
      <c r="K12" s="348"/>
    </row>
    <row r="13" spans="1:12" ht="45">
      <c r="A13" s="308">
        <v>2021</v>
      </c>
      <c r="B13" s="308" t="s">
        <v>42</v>
      </c>
      <c r="C13" s="308" t="s">
        <v>327</v>
      </c>
      <c r="D13" s="308" t="s">
        <v>1053</v>
      </c>
      <c r="E13" s="308" t="s">
        <v>1054</v>
      </c>
      <c r="F13" s="308"/>
      <c r="G13" s="308" t="s">
        <v>1055</v>
      </c>
      <c r="H13" s="308" t="s">
        <v>1056</v>
      </c>
      <c r="I13" s="308"/>
      <c r="J13" s="459" t="s">
        <v>244</v>
      </c>
      <c r="K13" s="348"/>
    </row>
    <row r="14" spans="1:12" ht="90">
      <c r="A14" s="235">
        <v>2021</v>
      </c>
      <c r="B14" s="235" t="s">
        <v>1059</v>
      </c>
      <c r="C14" s="235" t="s">
        <v>1060</v>
      </c>
      <c r="D14" s="235" t="s">
        <v>1061</v>
      </c>
      <c r="E14" s="235" t="s">
        <v>1062</v>
      </c>
      <c r="F14" s="235" t="s">
        <v>1063</v>
      </c>
      <c r="G14" s="235" t="s">
        <v>1064</v>
      </c>
      <c r="H14" s="235" t="s">
        <v>1065</v>
      </c>
      <c r="I14" s="235" t="s">
        <v>1066</v>
      </c>
      <c r="J14" s="460" t="s">
        <v>842</v>
      </c>
      <c r="K14" s="348"/>
    </row>
    <row r="15" spans="1:12" ht="45">
      <c r="A15" s="235">
        <v>2021</v>
      </c>
      <c r="B15" s="235" t="s">
        <v>1074</v>
      </c>
      <c r="C15" s="235" t="s">
        <v>270</v>
      </c>
      <c r="D15" s="235" t="s">
        <v>1075</v>
      </c>
      <c r="E15" s="235"/>
      <c r="F15" s="235" t="s">
        <v>1076</v>
      </c>
      <c r="G15" s="235"/>
      <c r="H15" s="235"/>
      <c r="I15" s="235"/>
      <c r="J15" s="460" t="s">
        <v>1077</v>
      </c>
      <c r="K15" s="348"/>
    </row>
    <row r="16" spans="1:12" ht="45">
      <c r="A16" s="235">
        <v>2021</v>
      </c>
      <c r="B16" s="235" t="s">
        <v>328</v>
      </c>
      <c r="C16" s="235" t="s">
        <v>329</v>
      </c>
      <c r="D16" s="235" t="s">
        <v>1079</v>
      </c>
      <c r="E16" s="235"/>
      <c r="F16" s="235"/>
      <c r="G16" s="235"/>
      <c r="H16" s="235" t="s">
        <v>1153</v>
      </c>
      <c r="I16" s="235"/>
      <c r="J16" s="460" t="s">
        <v>1080</v>
      </c>
      <c r="K16" s="348"/>
    </row>
    <row r="17" spans="1:11" s="2" customFormat="1" ht="45">
      <c r="A17" s="235">
        <v>2021</v>
      </c>
      <c r="B17" s="235" t="s">
        <v>444</v>
      </c>
      <c r="C17" s="235" t="s">
        <v>1090</v>
      </c>
      <c r="D17" s="235" t="s">
        <v>1091</v>
      </c>
      <c r="E17" s="235" t="s">
        <v>1092</v>
      </c>
      <c r="F17" s="235" t="s">
        <v>240</v>
      </c>
      <c r="G17" s="235" t="s">
        <v>1093</v>
      </c>
      <c r="H17" s="235" t="s">
        <v>1094</v>
      </c>
      <c r="I17" s="235"/>
      <c r="J17" s="460" t="s">
        <v>13</v>
      </c>
      <c r="K17" s="465"/>
    </row>
    <row r="18" spans="1:11" s="2" customFormat="1" ht="150">
      <c r="A18" s="235">
        <v>2021</v>
      </c>
      <c r="B18" s="235" t="s">
        <v>1095</v>
      </c>
      <c r="C18" s="235" t="s">
        <v>1096</v>
      </c>
      <c r="D18" s="235" t="s">
        <v>1097</v>
      </c>
      <c r="E18" s="235" t="s">
        <v>1098</v>
      </c>
      <c r="F18" s="235" t="s">
        <v>393</v>
      </c>
      <c r="G18" s="235" t="s">
        <v>1099</v>
      </c>
      <c r="H18" s="235" t="s">
        <v>1100</v>
      </c>
      <c r="I18" s="235"/>
      <c r="J18" s="460" t="s">
        <v>14</v>
      </c>
      <c r="K18" s="465"/>
    </row>
    <row r="19" spans="1:11" ht="60">
      <c r="A19" s="235">
        <v>2021</v>
      </c>
      <c r="B19" s="235" t="s">
        <v>505</v>
      </c>
      <c r="C19" s="235" t="s">
        <v>1110</v>
      </c>
      <c r="D19" s="235" t="s">
        <v>1111</v>
      </c>
      <c r="E19" s="235"/>
      <c r="F19" s="235" t="s">
        <v>256</v>
      </c>
      <c r="G19" s="235" t="s">
        <v>1112</v>
      </c>
      <c r="H19" s="235"/>
      <c r="I19" s="235" t="s">
        <v>1113</v>
      </c>
      <c r="J19" s="460" t="s">
        <v>13</v>
      </c>
      <c r="K19" s="348"/>
    </row>
    <row r="20" spans="1:11" ht="45">
      <c r="A20" s="235">
        <v>2021</v>
      </c>
      <c r="B20" s="235" t="s">
        <v>309</v>
      </c>
      <c r="C20" s="235" t="s">
        <v>1114</v>
      </c>
      <c r="D20" s="235" t="s">
        <v>1115</v>
      </c>
      <c r="E20" s="235"/>
      <c r="F20" s="235" t="s">
        <v>1116</v>
      </c>
      <c r="G20" s="235" t="s">
        <v>1117</v>
      </c>
      <c r="H20" s="235"/>
      <c r="I20" s="235" t="s">
        <v>1113</v>
      </c>
      <c r="J20" s="460" t="s">
        <v>13</v>
      </c>
      <c r="K20" s="348"/>
    </row>
    <row r="21" spans="1:11" ht="60">
      <c r="A21" s="235">
        <v>2021</v>
      </c>
      <c r="B21" s="235" t="s">
        <v>1118</v>
      </c>
      <c r="C21" s="235" t="s">
        <v>1119</v>
      </c>
      <c r="D21" s="235" t="s">
        <v>1120</v>
      </c>
      <c r="E21" s="235"/>
      <c r="F21" s="235" t="s">
        <v>256</v>
      </c>
      <c r="G21" s="235" t="s">
        <v>1121</v>
      </c>
      <c r="H21" s="235"/>
      <c r="I21" s="235" t="s">
        <v>1122</v>
      </c>
      <c r="J21" s="460" t="s">
        <v>13</v>
      </c>
      <c r="K21" s="348"/>
    </row>
    <row r="22" spans="1:11" ht="135">
      <c r="A22" s="235">
        <v>2021</v>
      </c>
      <c r="B22" s="235" t="s">
        <v>1123</v>
      </c>
      <c r="C22" s="235" t="s">
        <v>1124</v>
      </c>
      <c r="D22" s="235" t="s">
        <v>1125</v>
      </c>
      <c r="E22" s="235"/>
      <c r="F22" s="235" t="s">
        <v>240</v>
      </c>
      <c r="G22" s="235" t="s">
        <v>1126</v>
      </c>
      <c r="H22" s="235"/>
      <c r="I22" s="235" t="s">
        <v>1113</v>
      </c>
      <c r="J22" s="460" t="s">
        <v>13</v>
      </c>
      <c r="K22" s="348"/>
    </row>
    <row r="23" spans="1:11" ht="90">
      <c r="A23" s="235">
        <v>2021</v>
      </c>
      <c r="B23" s="235"/>
      <c r="C23" s="235" t="s">
        <v>1127</v>
      </c>
      <c r="D23" s="235" t="s">
        <v>1128</v>
      </c>
      <c r="E23" s="235" t="s">
        <v>1129</v>
      </c>
      <c r="F23" s="235" t="s">
        <v>1130</v>
      </c>
      <c r="G23" s="235" t="s">
        <v>1131</v>
      </c>
      <c r="H23" s="235"/>
      <c r="I23" s="235" t="s">
        <v>1132</v>
      </c>
      <c r="J23" s="460" t="s">
        <v>13</v>
      </c>
      <c r="K23" s="348"/>
    </row>
    <row r="24" spans="1:11" ht="120">
      <c r="A24" s="319">
        <v>2021</v>
      </c>
      <c r="B24" s="319" t="s">
        <v>25</v>
      </c>
      <c r="C24" s="319" t="s">
        <v>1498</v>
      </c>
      <c r="D24" s="319" t="s">
        <v>1499</v>
      </c>
      <c r="E24" s="319" t="s">
        <v>1500</v>
      </c>
      <c r="F24" s="319" t="s">
        <v>1501</v>
      </c>
      <c r="G24" s="319"/>
      <c r="H24" s="319" t="s">
        <v>1502</v>
      </c>
      <c r="I24" s="319" t="s">
        <v>1503</v>
      </c>
      <c r="J24" s="461" t="s">
        <v>1504</v>
      </c>
      <c r="K24" s="348"/>
    </row>
    <row r="25" spans="1:11" ht="25.5" customHeight="1">
      <c r="A25" s="640">
        <v>2021</v>
      </c>
      <c r="B25" s="640" t="s">
        <v>1522</v>
      </c>
      <c r="C25" s="640" t="s">
        <v>239</v>
      </c>
      <c r="D25" s="642" t="s">
        <v>1523</v>
      </c>
      <c r="E25" s="640" t="s">
        <v>1524</v>
      </c>
      <c r="F25" s="320" t="s">
        <v>1525</v>
      </c>
      <c r="G25" s="643"/>
      <c r="H25" s="639" t="s">
        <v>1527</v>
      </c>
      <c r="I25" s="640" t="s">
        <v>1528</v>
      </c>
      <c r="J25" s="641" t="s">
        <v>1529</v>
      </c>
      <c r="K25" s="348"/>
    </row>
    <row r="26" spans="1:11" ht="25.5">
      <c r="A26" s="640"/>
      <c r="B26" s="640"/>
      <c r="C26" s="640"/>
      <c r="D26" s="642"/>
      <c r="E26" s="640"/>
      <c r="F26" s="320" t="s">
        <v>1526</v>
      </c>
      <c r="G26" s="643"/>
      <c r="H26" s="639"/>
      <c r="I26" s="640"/>
      <c r="J26" s="641"/>
      <c r="K26" s="348"/>
    </row>
    <row r="27" spans="1:11" ht="45">
      <c r="A27" s="321">
        <v>2021</v>
      </c>
      <c r="B27" s="321" t="s">
        <v>42</v>
      </c>
      <c r="C27" s="321" t="s">
        <v>1566</v>
      </c>
      <c r="D27" s="321" t="s">
        <v>1565</v>
      </c>
      <c r="E27" s="321" t="s">
        <v>1569</v>
      </c>
      <c r="F27" s="321" t="s">
        <v>1568</v>
      </c>
      <c r="G27" s="321"/>
      <c r="H27" s="235" t="s">
        <v>1567</v>
      </c>
      <c r="I27" s="321"/>
      <c r="J27" s="462" t="s">
        <v>244</v>
      </c>
      <c r="K27" s="348"/>
    </row>
    <row r="28" spans="1:11" ht="75">
      <c r="A28" s="235">
        <v>2021</v>
      </c>
      <c r="B28" s="235"/>
      <c r="C28" s="235" t="s">
        <v>1576</v>
      </c>
      <c r="D28" s="235" t="s">
        <v>1577</v>
      </c>
      <c r="E28" s="235" t="s">
        <v>1578</v>
      </c>
      <c r="F28" s="235"/>
      <c r="G28" s="235" t="s">
        <v>1579</v>
      </c>
      <c r="H28" s="235" t="s">
        <v>1580</v>
      </c>
      <c r="I28" s="235"/>
      <c r="J28" s="460" t="s">
        <v>1581</v>
      </c>
      <c r="K28" s="348"/>
    </row>
    <row r="29" spans="1:11" ht="75">
      <c r="A29" s="235">
        <v>2021</v>
      </c>
      <c r="B29" s="235" t="s">
        <v>253</v>
      </c>
      <c r="C29" s="235" t="s">
        <v>1586</v>
      </c>
      <c r="D29" s="235" t="s">
        <v>1587</v>
      </c>
      <c r="E29" s="235"/>
      <c r="F29" s="235" t="s">
        <v>1588</v>
      </c>
      <c r="G29" s="235"/>
      <c r="H29" s="235"/>
      <c r="I29" s="235" t="s">
        <v>1589</v>
      </c>
      <c r="J29" s="460" t="s">
        <v>1590</v>
      </c>
      <c r="K29" s="348"/>
    </row>
    <row r="30" spans="1:11">
      <c r="A30" s="50">
        <v>2021</v>
      </c>
      <c r="B30" s="50"/>
      <c r="C30" s="50" t="s">
        <v>266</v>
      </c>
      <c r="D30" s="50"/>
      <c r="E30" s="50"/>
      <c r="F30" s="50"/>
      <c r="G30" s="50"/>
      <c r="H30" s="50"/>
      <c r="I30" s="50"/>
      <c r="J30" s="463" t="s">
        <v>1615</v>
      </c>
      <c r="K30" s="348"/>
    </row>
    <row r="31" spans="1:11">
      <c r="A31" s="50">
        <v>2021</v>
      </c>
      <c r="B31" s="50"/>
      <c r="C31" s="50" t="s">
        <v>2688</v>
      </c>
      <c r="D31" s="50" t="s">
        <v>2689</v>
      </c>
      <c r="F31" s="50" t="s">
        <v>2690</v>
      </c>
      <c r="G31" s="50"/>
      <c r="H31" s="50"/>
      <c r="I31" s="50"/>
      <c r="J31" s="463"/>
      <c r="K31" s="348" t="s">
        <v>2696</v>
      </c>
    </row>
  </sheetData>
  <mergeCells count="9">
    <mergeCell ref="H25:H26"/>
    <mergeCell ref="I25:I26"/>
    <mergeCell ref="J25:J26"/>
    <mergeCell ref="A25:A26"/>
    <mergeCell ref="B25:B26"/>
    <mergeCell ref="C25:C26"/>
    <mergeCell ref="D25:D26"/>
    <mergeCell ref="E25:E26"/>
    <mergeCell ref="G25:G26"/>
  </mergeCells>
  <hyperlinks>
    <hyperlink ref="H11" r:id="rId1" xr:uid="{00000000-0004-0000-0300-000000000000}"/>
    <hyperlink ref="H24" r:id="rId2" xr:uid="{00000000-0004-0000-0300-000001000000}"/>
  </hyperlinks>
  <pageMargins left="0.7" right="0.7" top="0.75" bottom="0.75" header="0.3" footer="0.3"/>
  <pageSetup paperSize="9"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9"/>
  <sheetViews>
    <sheetView workbookViewId="0">
      <selection activeCell="J28" sqref="J28"/>
    </sheetView>
  </sheetViews>
  <sheetFormatPr defaultColWidth="8.85546875" defaultRowHeight="15"/>
  <cols>
    <col min="1" max="1" width="10.42578125" customWidth="1"/>
    <col min="3" max="3" width="17.42578125" customWidth="1"/>
    <col min="4" max="4" width="27.42578125" customWidth="1"/>
    <col min="5" max="5" width="21" customWidth="1"/>
    <col min="6" max="6" width="11.28515625" customWidth="1"/>
    <col min="7" max="7" width="20.85546875" customWidth="1"/>
    <col min="8" max="8" width="29.140625" customWidth="1"/>
    <col min="9" max="9" width="14.140625" customWidth="1"/>
    <col min="10" max="10" width="24.85546875" customWidth="1"/>
  </cols>
  <sheetData>
    <row r="1" spans="1:13" ht="18">
      <c r="A1" s="284" t="s">
        <v>508</v>
      </c>
      <c r="B1" s="284"/>
      <c r="C1" s="284"/>
      <c r="D1" s="284"/>
      <c r="E1" s="284"/>
    </row>
    <row r="2" spans="1:13" ht="18">
      <c r="A2" s="284"/>
      <c r="B2" s="284"/>
      <c r="C2" s="284"/>
      <c r="D2" s="284"/>
      <c r="E2" s="284"/>
    </row>
    <row r="3" spans="1:13" ht="24.75">
      <c r="A3" s="284"/>
      <c r="B3" s="284"/>
      <c r="C3" s="284"/>
      <c r="D3" s="284"/>
      <c r="E3" s="285" t="s">
        <v>509</v>
      </c>
    </row>
    <row r="4" spans="1:13" ht="38.25">
      <c r="A4" s="223" t="s">
        <v>0</v>
      </c>
      <c r="B4" s="1" t="s">
        <v>381</v>
      </c>
      <c r="C4" s="3" t="s">
        <v>236</v>
      </c>
      <c r="D4" s="230" t="s">
        <v>383</v>
      </c>
      <c r="E4" s="3" t="s">
        <v>384</v>
      </c>
      <c r="F4" s="1" t="s">
        <v>391</v>
      </c>
      <c r="G4" s="1" t="s">
        <v>512</v>
      </c>
      <c r="H4" s="3" t="s">
        <v>511</v>
      </c>
      <c r="I4" s="3" t="s">
        <v>18</v>
      </c>
      <c r="J4" s="1" t="s">
        <v>234</v>
      </c>
    </row>
    <row r="5" spans="1:13" s="220" customFormat="1">
      <c r="A5" s="251">
        <v>2020</v>
      </c>
      <c r="B5" s="251"/>
      <c r="C5" s="242"/>
      <c r="D5" s="278"/>
      <c r="E5" t="s">
        <v>510</v>
      </c>
      <c r="F5" s="273"/>
      <c r="G5" s="252"/>
      <c r="H5" s="252"/>
      <c r="I5" s="253"/>
      <c r="J5" s="254"/>
    </row>
    <row r="6" spans="1:13" s="291" customFormat="1" ht="21">
      <c r="A6" s="288">
        <v>2020</v>
      </c>
      <c r="B6" s="289" t="s">
        <v>443</v>
      </c>
      <c r="C6" s="289" t="s">
        <v>833</v>
      </c>
      <c r="D6" s="297" t="s">
        <v>834</v>
      </c>
      <c r="E6" s="298"/>
      <c r="F6" s="298" t="s">
        <v>299</v>
      </c>
      <c r="G6" s="289"/>
      <c r="H6" s="299"/>
      <c r="I6" s="300"/>
      <c r="J6" s="289" t="s">
        <v>241</v>
      </c>
      <c r="K6" s="292"/>
      <c r="M6" s="294"/>
    </row>
    <row r="7" spans="1:13" s="291" customFormat="1" ht="52.5">
      <c r="A7" s="288">
        <v>2020</v>
      </c>
      <c r="B7" s="288" t="s">
        <v>835</v>
      </c>
      <c r="C7" s="239" t="s">
        <v>836</v>
      </c>
      <c r="D7" s="297" t="s">
        <v>837</v>
      </c>
      <c r="E7" s="298" t="s">
        <v>838</v>
      </c>
      <c r="F7" s="298" t="s">
        <v>308</v>
      </c>
      <c r="G7" s="299" t="s">
        <v>839</v>
      </c>
      <c r="H7" s="301" t="s">
        <v>840</v>
      </c>
      <c r="I7" s="289" t="s">
        <v>841</v>
      </c>
      <c r="J7" s="290" t="s">
        <v>842</v>
      </c>
      <c r="K7" s="295"/>
      <c r="L7" s="294"/>
      <c r="M7" s="296"/>
    </row>
    <row r="8" spans="1:13" s="291" customFormat="1" ht="189">
      <c r="A8" s="306">
        <v>2020</v>
      </c>
      <c r="B8" s="306" t="s">
        <v>33</v>
      </c>
      <c r="C8" s="306" t="s">
        <v>289</v>
      </c>
      <c r="D8" s="239" t="s">
        <v>1049</v>
      </c>
      <c r="E8" s="302" t="s">
        <v>843</v>
      </c>
      <c r="F8" s="302" t="s">
        <v>869</v>
      </c>
      <c r="G8" s="306" t="s">
        <v>1050</v>
      </c>
      <c r="H8" s="306"/>
      <c r="I8" s="239" t="s">
        <v>1051</v>
      </c>
      <c r="J8" s="306" t="s">
        <v>1052</v>
      </c>
      <c r="K8" s="292"/>
    </row>
    <row r="9" spans="1:13" s="291" customFormat="1" ht="31.5">
      <c r="A9" s="301">
        <v>2020</v>
      </c>
      <c r="B9" s="301" t="s">
        <v>421</v>
      </c>
      <c r="C9" s="301" t="s">
        <v>422</v>
      </c>
      <c r="D9" s="289" t="s">
        <v>844</v>
      </c>
      <c r="E9" s="300"/>
      <c r="F9" s="300" t="s">
        <v>870</v>
      </c>
      <c r="G9" s="289" t="s">
        <v>845</v>
      </c>
      <c r="H9" s="301"/>
      <c r="I9" s="289"/>
      <c r="J9" s="289" t="s">
        <v>846</v>
      </c>
      <c r="K9" s="293"/>
      <c r="L9" s="294"/>
      <c r="M9" s="294"/>
    </row>
    <row r="10" spans="1:13" s="291" customFormat="1" ht="52.5">
      <c r="A10" s="301">
        <v>2020</v>
      </c>
      <c r="B10" s="301" t="s">
        <v>490</v>
      </c>
      <c r="C10" s="301" t="s">
        <v>847</v>
      </c>
      <c r="D10" s="289" t="s">
        <v>848</v>
      </c>
      <c r="E10" s="300" t="s">
        <v>849</v>
      </c>
      <c r="F10" s="300" t="s">
        <v>871</v>
      </c>
      <c r="G10" s="289" t="s">
        <v>850</v>
      </c>
      <c r="H10" s="301" t="s">
        <v>851</v>
      </c>
      <c r="I10" s="289" t="s">
        <v>852</v>
      </c>
      <c r="J10" s="289" t="s">
        <v>853</v>
      </c>
      <c r="K10" s="293"/>
      <c r="L10" s="294"/>
      <c r="M10" s="294"/>
    </row>
    <row r="11" spans="1:13" s="291" customFormat="1" ht="52.5">
      <c r="A11" s="301">
        <v>2020</v>
      </c>
      <c r="B11" s="301" t="s">
        <v>854</v>
      </c>
      <c r="C11" s="301" t="s">
        <v>855</v>
      </c>
      <c r="D11" s="289" t="s">
        <v>856</v>
      </c>
      <c r="E11" s="300"/>
      <c r="F11" s="300" t="s">
        <v>872</v>
      </c>
      <c r="G11" s="289"/>
      <c r="H11" s="301"/>
      <c r="I11" s="289" t="s">
        <v>857</v>
      </c>
      <c r="J11" s="289" t="s">
        <v>858</v>
      </c>
      <c r="K11" s="293"/>
      <c r="L11" s="294"/>
      <c r="M11" s="294"/>
    </row>
    <row r="12" spans="1:13" s="291" customFormat="1" ht="63">
      <c r="A12" s="301">
        <v>2020</v>
      </c>
      <c r="B12" s="301" t="s">
        <v>859</v>
      </c>
      <c r="C12" s="301" t="s">
        <v>316</v>
      </c>
      <c r="D12" s="301" t="s">
        <v>860</v>
      </c>
      <c r="E12" s="300" t="s">
        <v>861</v>
      </c>
      <c r="F12" s="300" t="s">
        <v>317</v>
      </c>
      <c r="G12" s="289"/>
      <c r="H12" s="301" t="s">
        <v>862</v>
      </c>
      <c r="I12" s="289" t="s">
        <v>863</v>
      </c>
      <c r="J12" s="289" t="s">
        <v>864</v>
      </c>
      <c r="K12" s="293"/>
      <c r="L12" s="294"/>
      <c r="M12" s="294"/>
    </row>
    <row r="13" spans="1:13" s="291" customFormat="1" ht="31.5">
      <c r="A13" s="301">
        <v>2020</v>
      </c>
      <c r="B13" s="301" t="s">
        <v>42</v>
      </c>
      <c r="C13" s="301" t="s">
        <v>1109</v>
      </c>
      <c r="D13" s="301" t="s">
        <v>865</v>
      </c>
      <c r="E13" s="300" t="s">
        <v>866</v>
      </c>
      <c r="F13" s="300" t="s">
        <v>873</v>
      </c>
      <c r="G13" s="290" t="s">
        <v>867</v>
      </c>
      <c r="H13" s="301"/>
      <c r="I13" s="301" t="s">
        <v>868</v>
      </c>
      <c r="J13" s="301" t="s">
        <v>13</v>
      </c>
      <c r="K13" s="292"/>
    </row>
    <row r="14" spans="1:13" s="291" customFormat="1" ht="31.5">
      <c r="A14" s="288">
        <v>2020</v>
      </c>
      <c r="B14" s="288" t="s">
        <v>285</v>
      </c>
      <c r="C14" s="239" t="s">
        <v>287</v>
      </c>
      <c r="D14" s="297" t="s">
        <v>1489</v>
      </c>
      <c r="E14" s="288" t="s">
        <v>1490</v>
      </c>
      <c r="F14" s="316" t="s">
        <v>1491</v>
      </c>
      <c r="G14" s="317"/>
      <c r="H14" s="299" t="s">
        <v>1488</v>
      </c>
      <c r="I14" s="289"/>
      <c r="J14" s="290" t="s">
        <v>44</v>
      </c>
    </row>
    <row r="15" spans="1:13" ht="33">
      <c r="A15" s="322">
        <v>2020</v>
      </c>
      <c r="B15" s="324"/>
      <c r="C15" s="324" t="s">
        <v>1610</v>
      </c>
      <c r="D15" s="324" t="s">
        <v>1611</v>
      </c>
      <c r="E15" s="323"/>
      <c r="F15" s="322" t="s">
        <v>1612</v>
      </c>
      <c r="G15" s="322" t="s">
        <v>1613</v>
      </c>
      <c r="H15" s="323"/>
      <c r="I15" s="323"/>
      <c r="J15" s="323" t="s">
        <v>1614</v>
      </c>
    </row>
    <row r="16" spans="1:13">
      <c r="A16" s="331">
        <v>2020</v>
      </c>
      <c r="B16" s="331" t="s">
        <v>2144</v>
      </c>
      <c r="C16" s="331" t="s">
        <v>2145</v>
      </c>
      <c r="D16" s="331" t="s">
        <v>2146</v>
      </c>
      <c r="E16" s="331" t="s">
        <v>2147</v>
      </c>
      <c r="F16" s="331" t="s">
        <v>1046</v>
      </c>
      <c r="G16" s="331" t="s">
        <v>2148</v>
      </c>
      <c r="H16" s="331" t="s">
        <v>2149</v>
      </c>
      <c r="I16" s="331" t="s">
        <v>2150</v>
      </c>
      <c r="J16" s="331" t="s">
        <v>2139</v>
      </c>
    </row>
    <row r="17" spans="1:11">
      <c r="A17" s="50"/>
      <c r="B17" s="50"/>
      <c r="C17" s="50"/>
      <c r="D17" s="50"/>
      <c r="E17" s="50"/>
      <c r="F17" s="50"/>
      <c r="G17" s="50"/>
      <c r="H17" s="50"/>
      <c r="I17" s="50"/>
      <c r="J17" s="50"/>
    </row>
    <row r="18" spans="1:11">
      <c r="A18" s="50">
        <v>2020</v>
      </c>
      <c r="B18" s="50"/>
      <c r="C18" s="50" t="s">
        <v>2692</v>
      </c>
      <c r="D18" s="50" t="s">
        <v>2693</v>
      </c>
      <c r="E18" s="50" t="s">
        <v>2691</v>
      </c>
      <c r="F18" s="50"/>
      <c r="G18" s="50"/>
      <c r="H18" s="50"/>
      <c r="I18" s="50"/>
      <c r="J18" s="50"/>
      <c r="K18" t="s">
        <v>2696</v>
      </c>
    </row>
    <row r="19" spans="1:11">
      <c r="A19" s="50"/>
      <c r="B19" s="50"/>
      <c r="C19" s="50"/>
      <c r="D19" s="50"/>
      <c r="E19" s="50"/>
      <c r="F19" s="50"/>
      <c r="G19" s="50"/>
      <c r="H19" s="50"/>
      <c r="I19" s="50"/>
      <c r="J19" s="50"/>
    </row>
  </sheetData>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T86"/>
  <sheetViews>
    <sheetView topLeftCell="A7" workbookViewId="0">
      <selection activeCell="A22" sqref="A22:D22"/>
    </sheetView>
  </sheetViews>
  <sheetFormatPr defaultColWidth="8.85546875" defaultRowHeight="15"/>
  <cols>
    <col min="1" max="1" width="9.85546875" style="225" customWidth="1"/>
    <col min="2" max="2" width="12.28515625" style="227" customWidth="1"/>
    <col min="3" max="3" width="16.42578125" style="227" customWidth="1"/>
    <col min="4" max="4" width="33.85546875" style="229" customWidth="1"/>
    <col min="5" max="5" width="20.42578125" customWidth="1"/>
    <col min="6" max="6" width="14.28515625" customWidth="1"/>
    <col min="7" max="7" width="27.85546875" customWidth="1"/>
    <col min="8" max="8" width="30" customWidth="1"/>
    <col min="9" max="9" width="22.28515625" customWidth="1"/>
    <col min="10" max="10" width="19.28515625" customWidth="1"/>
  </cols>
  <sheetData>
    <row r="1" spans="1:46">
      <c r="A1" s="644" t="s">
        <v>396</v>
      </c>
      <c r="B1" s="644"/>
      <c r="C1" s="644"/>
      <c r="D1" s="644"/>
      <c r="E1" s="644"/>
    </row>
    <row r="2" spans="1:46" ht="25.5">
      <c r="A2" s="223" t="s">
        <v>0</v>
      </c>
      <c r="B2" s="1" t="s">
        <v>381</v>
      </c>
      <c r="C2" s="3" t="s">
        <v>236</v>
      </c>
      <c r="D2" s="230" t="s">
        <v>383</v>
      </c>
      <c r="E2" s="3" t="s">
        <v>384</v>
      </c>
      <c r="F2" s="1" t="s">
        <v>391</v>
      </c>
      <c r="G2" s="1" t="s">
        <v>389</v>
      </c>
      <c r="H2" s="3" t="s">
        <v>385</v>
      </c>
      <c r="I2" s="3" t="s">
        <v>18</v>
      </c>
      <c r="J2" s="1" t="s">
        <v>234</v>
      </c>
    </row>
    <row r="3" spans="1:46" s="220" customFormat="1" ht="30">
      <c r="A3" s="251">
        <v>2019</v>
      </c>
      <c r="B3" s="251" t="s">
        <v>101</v>
      </c>
      <c r="C3" s="242" t="s">
        <v>102</v>
      </c>
      <c r="D3" s="278" t="s">
        <v>103</v>
      </c>
      <c r="E3" s="248" t="s">
        <v>104</v>
      </c>
      <c r="F3" s="273" t="s">
        <v>275</v>
      </c>
      <c r="G3" s="252" t="s">
        <v>106</v>
      </c>
      <c r="H3" s="286" t="s">
        <v>105</v>
      </c>
      <c r="I3" s="253"/>
      <c r="J3" s="254" t="s">
        <v>13</v>
      </c>
    </row>
    <row r="4" spans="1:46" s="221" customFormat="1" ht="39.950000000000003" customHeight="1">
      <c r="A4" s="251">
        <v>2019</v>
      </c>
      <c r="B4" s="251" t="s">
        <v>107</v>
      </c>
      <c r="C4" s="242" t="s">
        <v>108</v>
      </c>
      <c r="D4" s="280" t="s">
        <v>109</v>
      </c>
      <c r="E4" s="275" t="s">
        <v>110</v>
      </c>
      <c r="F4" s="273" t="s">
        <v>392</v>
      </c>
      <c r="G4" s="252" t="s">
        <v>112</v>
      </c>
      <c r="H4" s="255" t="s">
        <v>111</v>
      </c>
      <c r="I4" s="256"/>
      <c r="J4" s="254" t="s">
        <v>13</v>
      </c>
    </row>
    <row r="5" spans="1:46" s="221" customFormat="1" ht="39.950000000000003" customHeight="1">
      <c r="A5" s="251">
        <v>2019</v>
      </c>
      <c r="B5" s="251" t="s">
        <v>97</v>
      </c>
      <c r="C5" s="242" t="s">
        <v>113</v>
      </c>
      <c r="D5" s="280" t="s">
        <v>114</v>
      </c>
      <c r="E5" s="275"/>
      <c r="F5" s="273" t="s">
        <v>240</v>
      </c>
      <c r="G5" s="252" t="s">
        <v>115</v>
      </c>
      <c r="H5" s="255"/>
      <c r="I5" s="256"/>
      <c r="J5" s="254" t="s">
        <v>13</v>
      </c>
    </row>
    <row r="6" spans="1:46" s="221" customFormat="1" ht="53.25" customHeight="1">
      <c r="A6" s="251">
        <v>2019</v>
      </c>
      <c r="B6" s="251" t="s">
        <v>56</v>
      </c>
      <c r="C6" s="242" t="s">
        <v>116</v>
      </c>
      <c r="D6" s="280" t="s">
        <v>57</v>
      </c>
      <c r="E6" s="275" t="s">
        <v>117</v>
      </c>
      <c r="F6" s="273" t="s">
        <v>240</v>
      </c>
      <c r="G6" s="252" t="s">
        <v>119</v>
      </c>
      <c r="H6" s="255" t="s">
        <v>118</v>
      </c>
      <c r="I6" s="249" t="s">
        <v>58</v>
      </c>
      <c r="J6" s="254" t="s">
        <v>13</v>
      </c>
    </row>
    <row r="7" spans="1:46" s="221" customFormat="1" ht="54" customHeight="1">
      <c r="A7" s="258">
        <v>2019</v>
      </c>
      <c r="B7" s="258" t="s">
        <v>120</v>
      </c>
      <c r="C7" s="259" t="s">
        <v>121</v>
      </c>
      <c r="D7" s="281" t="s">
        <v>122</v>
      </c>
      <c r="E7" s="276" t="s">
        <v>123</v>
      </c>
      <c r="F7" s="274" t="s">
        <v>392</v>
      </c>
      <c r="G7" s="260" t="s">
        <v>125</v>
      </c>
      <c r="H7" s="260" t="s">
        <v>124</v>
      </c>
      <c r="I7" s="261"/>
      <c r="J7" s="262" t="s">
        <v>13</v>
      </c>
    </row>
    <row r="8" spans="1:46" s="222" customFormat="1" ht="42" customHeight="1">
      <c r="A8" s="263">
        <v>2019</v>
      </c>
      <c r="B8" s="263" t="s">
        <v>52</v>
      </c>
      <c r="C8" s="263" t="s">
        <v>53</v>
      </c>
      <c r="D8" s="277" t="s">
        <v>388</v>
      </c>
      <c r="E8" s="249" t="s">
        <v>54</v>
      </c>
      <c r="F8" s="273" t="s">
        <v>243</v>
      </c>
      <c r="G8" s="257"/>
      <c r="H8" s="257" t="s">
        <v>198</v>
      </c>
      <c r="I8" s="257"/>
      <c r="J8" s="257" t="s">
        <v>14</v>
      </c>
      <c r="K8" s="220"/>
      <c r="L8" s="220"/>
      <c r="M8" s="220"/>
      <c r="N8" s="220"/>
      <c r="O8" s="220"/>
      <c r="P8" s="220"/>
      <c r="Q8" s="220"/>
      <c r="R8" s="220"/>
      <c r="S8" s="220"/>
      <c r="T8" s="220"/>
      <c r="U8" s="220"/>
      <c r="V8" s="220"/>
      <c r="W8" s="220"/>
      <c r="X8" s="220"/>
      <c r="Y8" s="220"/>
      <c r="Z8" s="220"/>
      <c r="AA8" s="220"/>
      <c r="AB8" s="220"/>
      <c r="AC8" s="220"/>
      <c r="AD8" s="220"/>
      <c r="AE8" s="220"/>
      <c r="AF8" s="220"/>
      <c r="AG8" s="220"/>
      <c r="AH8" s="220"/>
      <c r="AI8" s="220"/>
      <c r="AJ8" s="220"/>
      <c r="AK8" s="220"/>
      <c r="AL8" s="220"/>
      <c r="AM8" s="220"/>
      <c r="AN8" s="220"/>
      <c r="AO8" s="220"/>
      <c r="AP8" s="220"/>
      <c r="AQ8" s="220"/>
      <c r="AR8" s="220"/>
      <c r="AS8" s="220"/>
      <c r="AT8" s="220"/>
    </row>
    <row r="9" spans="1:46" s="220" customFormat="1" ht="48.75">
      <c r="A9" s="264">
        <v>2019</v>
      </c>
      <c r="B9" s="231"/>
      <c r="C9" s="243" t="s">
        <v>387</v>
      </c>
      <c r="D9" s="278" t="s">
        <v>465</v>
      </c>
      <c r="E9" s="253"/>
      <c r="F9" s="244" t="s">
        <v>393</v>
      </c>
      <c r="G9" s="253" t="s">
        <v>466</v>
      </c>
      <c r="H9" s="253"/>
      <c r="I9" s="253"/>
      <c r="J9" s="254" t="s">
        <v>14</v>
      </c>
    </row>
    <row r="10" spans="1:46" s="220" customFormat="1" ht="72">
      <c r="A10" s="264">
        <v>2019</v>
      </c>
      <c r="B10" s="231"/>
      <c r="C10" s="242" t="s">
        <v>246</v>
      </c>
      <c r="D10" s="278" t="s">
        <v>502</v>
      </c>
      <c r="E10" s="253"/>
      <c r="F10" s="244" t="s">
        <v>245</v>
      </c>
      <c r="G10" s="272" t="s">
        <v>504</v>
      </c>
      <c r="H10" s="253"/>
      <c r="I10" s="253"/>
      <c r="J10" s="253" t="s">
        <v>500</v>
      </c>
    </row>
    <row r="11" spans="1:46" s="220" customFormat="1" ht="48.75">
      <c r="A11" s="264">
        <v>2019</v>
      </c>
      <c r="B11" s="231"/>
      <c r="C11" s="242" t="s">
        <v>390</v>
      </c>
      <c r="D11" s="278" t="s">
        <v>467</v>
      </c>
      <c r="E11" s="253"/>
      <c r="F11" s="244" t="s">
        <v>393</v>
      </c>
      <c r="G11" s="253" t="s">
        <v>466</v>
      </c>
      <c r="H11" s="253"/>
      <c r="I11" s="253"/>
      <c r="J11" s="253"/>
    </row>
    <row r="12" spans="1:46" ht="36">
      <c r="A12" s="264">
        <v>2019</v>
      </c>
      <c r="B12" s="265" t="s">
        <v>468</v>
      </c>
      <c r="C12" s="266" t="s">
        <v>269</v>
      </c>
      <c r="D12" s="282" t="s">
        <v>469</v>
      </c>
      <c r="E12" s="267"/>
      <c r="F12" s="266" t="s">
        <v>394</v>
      </c>
      <c r="G12" s="247"/>
      <c r="H12" s="247"/>
      <c r="I12" s="247"/>
      <c r="J12" s="247" t="s">
        <v>44</v>
      </c>
    </row>
    <row r="13" spans="1:46" ht="108.75">
      <c r="A13" s="268">
        <v>2019</v>
      </c>
      <c r="B13" s="269" t="s">
        <v>402</v>
      </c>
      <c r="C13" s="269" t="s">
        <v>395</v>
      </c>
      <c r="D13" s="279" t="s">
        <v>403</v>
      </c>
      <c r="E13" s="250" t="s">
        <v>404</v>
      </c>
      <c r="F13" s="266" t="s">
        <v>307</v>
      </c>
      <c r="G13" s="247" t="s">
        <v>405</v>
      </c>
      <c r="H13" s="247" t="s">
        <v>406</v>
      </c>
      <c r="I13" s="247" t="s">
        <v>407</v>
      </c>
      <c r="J13" s="247" t="s">
        <v>408</v>
      </c>
    </row>
    <row r="14" spans="1:46" ht="24.75">
      <c r="A14" s="264">
        <v>2019</v>
      </c>
      <c r="B14" s="266" t="s">
        <v>315</v>
      </c>
      <c r="C14" s="266" t="s">
        <v>27</v>
      </c>
      <c r="D14" s="279" t="s">
        <v>497</v>
      </c>
      <c r="E14" s="247" t="s">
        <v>498</v>
      </c>
      <c r="F14" s="266" t="s">
        <v>503</v>
      </c>
      <c r="G14" s="247" t="s">
        <v>501</v>
      </c>
      <c r="H14" s="247" t="s">
        <v>499</v>
      </c>
      <c r="I14" s="247"/>
      <c r="J14" s="247" t="s">
        <v>500</v>
      </c>
    </row>
    <row r="15" spans="1:46" ht="48.75">
      <c r="A15" s="264">
        <v>2019</v>
      </c>
      <c r="B15" s="242" t="s">
        <v>39</v>
      </c>
      <c r="C15" s="242" t="s">
        <v>429</v>
      </c>
      <c r="D15" s="278" t="s">
        <v>430</v>
      </c>
      <c r="E15" s="270"/>
      <c r="F15" s="244" t="s">
        <v>431</v>
      </c>
      <c r="G15" s="253" t="s">
        <v>432</v>
      </c>
      <c r="H15" s="253"/>
      <c r="I15" s="253" t="s">
        <v>433</v>
      </c>
      <c r="J15" s="253" t="s">
        <v>434</v>
      </c>
    </row>
    <row r="16" spans="1:46" ht="24.75">
      <c r="A16" s="268">
        <v>2019</v>
      </c>
      <c r="B16" s="269" t="s">
        <v>436</v>
      </c>
      <c r="C16" s="269" t="s">
        <v>437</v>
      </c>
      <c r="D16" s="279" t="s">
        <v>438</v>
      </c>
      <c r="E16" s="247"/>
      <c r="F16" s="266" t="s">
        <v>439</v>
      </c>
      <c r="G16" s="247" t="s">
        <v>440</v>
      </c>
      <c r="H16" s="247"/>
      <c r="I16" s="247" t="s">
        <v>441</v>
      </c>
      <c r="J16" s="247" t="s">
        <v>442</v>
      </c>
    </row>
    <row r="17" spans="1:10" ht="25.5">
      <c r="A17" s="268">
        <v>2019</v>
      </c>
      <c r="B17" s="242" t="s">
        <v>50</v>
      </c>
      <c r="C17" s="242" t="s">
        <v>448</v>
      </c>
      <c r="D17" s="278" t="s">
        <v>451</v>
      </c>
      <c r="E17" s="231"/>
      <c r="F17" s="242" t="s">
        <v>273</v>
      </c>
      <c r="G17" s="238" t="s">
        <v>449</v>
      </c>
      <c r="H17" s="238"/>
      <c r="I17" s="238"/>
      <c r="J17" s="238" t="s">
        <v>450</v>
      </c>
    </row>
    <row r="18" spans="1:10" s="245" customFormat="1" ht="42">
      <c r="A18" s="242">
        <v>2019</v>
      </c>
      <c r="B18" s="242" t="s">
        <v>470</v>
      </c>
      <c r="C18" s="242" t="s">
        <v>471</v>
      </c>
      <c r="D18" s="278" t="s">
        <v>472</v>
      </c>
      <c r="E18" s="244" t="s">
        <v>473</v>
      </c>
      <c r="F18" s="244" t="s">
        <v>474</v>
      </c>
      <c r="G18" s="244" t="s">
        <v>475</v>
      </c>
      <c r="H18" s="244" t="s">
        <v>495</v>
      </c>
      <c r="I18" s="241" t="s">
        <v>476</v>
      </c>
      <c r="J18" s="244" t="s">
        <v>13</v>
      </c>
    </row>
    <row r="19" spans="1:10" s="245" customFormat="1" ht="60">
      <c r="A19" s="243">
        <v>2019</v>
      </c>
      <c r="B19" s="243" t="s">
        <v>477</v>
      </c>
      <c r="C19" s="243" t="s">
        <v>478</v>
      </c>
      <c r="D19" s="283" t="s">
        <v>479</v>
      </c>
      <c r="E19" s="246" t="s">
        <v>480</v>
      </c>
      <c r="F19" s="246" t="s">
        <v>481</v>
      </c>
      <c r="G19" s="246" t="s">
        <v>482</v>
      </c>
      <c r="H19" s="246" t="s">
        <v>483</v>
      </c>
      <c r="I19" s="246"/>
      <c r="J19" s="246" t="s">
        <v>484</v>
      </c>
    </row>
    <row r="20" spans="1:10" s="245" customFormat="1" ht="72">
      <c r="A20" s="242">
        <v>2019</v>
      </c>
      <c r="B20" s="242" t="s">
        <v>26</v>
      </c>
      <c r="C20" s="242" t="s">
        <v>318</v>
      </c>
      <c r="D20" s="278" t="s">
        <v>485</v>
      </c>
      <c r="E20" s="244"/>
      <c r="F20" s="244" t="s">
        <v>486</v>
      </c>
      <c r="G20" s="244" t="s">
        <v>487</v>
      </c>
      <c r="H20" s="244"/>
      <c r="I20" s="244" t="s">
        <v>488</v>
      </c>
      <c r="J20" s="244" t="s">
        <v>489</v>
      </c>
    </row>
    <row r="21" spans="1:10" ht="60">
      <c r="A21" s="232">
        <v>2019</v>
      </c>
      <c r="B21" s="233"/>
      <c r="C21" s="233" t="s">
        <v>321</v>
      </c>
      <c r="D21" s="234" t="s">
        <v>1607</v>
      </c>
      <c r="E21" s="235"/>
      <c r="F21" s="235" t="s">
        <v>1608</v>
      </c>
      <c r="G21" s="235" t="s">
        <v>1609</v>
      </c>
      <c r="H21" s="235"/>
      <c r="I21" s="235"/>
      <c r="J21" s="235" t="s">
        <v>15</v>
      </c>
    </row>
    <row r="22" spans="1:10">
      <c r="A22" s="232"/>
      <c r="B22" s="233"/>
      <c r="C22" s="233"/>
      <c r="D22" s="234"/>
      <c r="E22" s="235"/>
      <c r="F22" s="235"/>
      <c r="G22" s="235"/>
      <c r="H22" s="235"/>
      <c r="I22" s="235"/>
      <c r="J22" s="235"/>
    </row>
    <row r="23" spans="1:10">
      <c r="A23" s="232"/>
      <c r="B23" s="233"/>
      <c r="C23" s="233"/>
      <c r="D23" s="234"/>
      <c r="E23" s="235"/>
      <c r="F23" s="235"/>
      <c r="G23" s="235"/>
      <c r="H23" s="235"/>
      <c r="I23" s="235"/>
      <c r="J23" s="235"/>
    </row>
    <row r="24" spans="1:10">
      <c r="A24" s="232"/>
      <c r="B24" s="233"/>
      <c r="C24" s="233"/>
      <c r="D24" s="234"/>
      <c r="E24" s="235"/>
      <c r="F24" s="235"/>
      <c r="G24" s="235"/>
      <c r="H24" s="235"/>
      <c r="I24" s="235"/>
      <c r="J24" s="235"/>
    </row>
    <row r="25" spans="1:10">
      <c r="A25" s="232"/>
      <c r="B25" s="233"/>
      <c r="C25" s="233"/>
      <c r="D25" s="234"/>
      <c r="E25" s="235"/>
      <c r="F25" s="235"/>
      <c r="G25" s="235"/>
      <c r="H25" s="235"/>
      <c r="I25" s="235"/>
      <c r="J25" s="235"/>
    </row>
    <row r="26" spans="1:10">
      <c r="A26" s="232"/>
      <c r="B26" s="233"/>
      <c r="C26" s="233"/>
      <c r="D26" s="234"/>
      <c r="E26" s="235"/>
      <c r="F26" s="235"/>
      <c r="G26" s="235"/>
      <c r="H26" s="235"/>
      <c r="I26" s="235"/>
      <c r="J26" s="235"/>
    </row>
    <row r="27" spans="1:10">
      <c r="A27" s="232"/>
      <c r="B27" s="233"/>
      <c r="C27" s="233"/>
      <c r="D27" s="234"/>
      <c r="E27" s="235"/>
      <c r="F27" s="235"/>
      <c r="G27" s="235"/>
      <c r="H27" s="235"/>
      <c r="I27" s="235"/>
      <c r="J27" s="235"/>
    </row>
    <row r="28" spans="1:10">
      <c r="A28" s="232"/>
      <c r="B28" s="233"/>
      <c r="C28" s="233"/>
      <c r="D28" s="234"/>
      <c r="E28" s="235"/>
      <c r="F28" s="235"/>
      <c r="G28" s="235"/>
      <c r="H28" s="235"/>
      <c r="I28" s="235"/>
      <c r="J28" s="235"/>
    </row>
    <row r="29" spans="1:10">
      <c r="A29" s="232"/>
      <c r="B29" s="233"/>
      <c r="C29" s="233"/>
      <c r="D29" s="234"/>
      <c r="E29" s="235"/>
      <c r="F29" s="235"/>
      <c r="G29" s="235"/>
      <c r="H29" s="235"/>
      <c r="I29" s="235"/>
      <c r="J29" s="235"/>
    </row>
    <row r="30" spans="1:10">
      <c r="A30" s="232"/>
      <c r="B30" s="233"/>
      <c r="C30" s="233"/>
      <c r="D30" s="234"/>
      <c r="E30" s="235"/>
      <c r="F30" s="235"/>
      <c r="G30" s="235"/>
      <c r="H30" s="235"/>
      <c r="I30" s="235"/>
      <c r="J30" s="235"/>
    </row>
    <row r="31" spans="1:10">
      <c r="A31" s="232"/>
      <c r="B31" s="233"/>
      <c r="C31" s="233"/>
      <c r="D31" s="234"/>
      <c r="E31" s="235"/>
      <c r="F31" s="235"/>
      <c r="G31" s="235"/>
      <c r="H31" s="235"/>
      <c r="I31" s="235"/>
      <c r="J31" s="235"/>
    </row>
    <row r="32" spans="1:10">
      <c r="A32" s="232"/>
      <c r="B32" s="233"/>
      <c r="C32" s="233"/>
      <c r="D32" s="234"/>
      <c r="E32" s="235"/>
      <c r="F32" s="235"/>
      <c r="G32" s="235"/>
      <c r="H32" s="235"/>
      <c r="I32" s="235"/>
      <c r="J32" s="235"/>
    </row>
    <row r="33" spans="1:10">
      <c r="A33" s="232"/>
      <c r="B33" s="233"/>
      <c r="C33" s="233"/>
      <c r="D33" s="234"/>
      <c r="E33" s="235"/>
      <c r="F33" s="235"/>
      <c r="G33" s="235"/>
      <c r="H33" s="235"/>
      <c r="I33" s="235"/>
      <c r="J33" s="235"/>
    </row>
    <row r="34" spans="1:10">
      <c r="A34" s="232"/>
      <c r="B34" s="233"/>
      <c r="C34" s="233"/>
      <c r="D34" s="234"/>
      <c r="E34" s="235"/>
      <c r="F34" s="235"/>
      <c r="G34" s="235"/>
      <c r="H34" s="235"/>
      <c r="I34" s="235"/>
      <c r="J34" s="235"/>
    </row>
    <row r="35" spans="1:10">
      <c r="A35" s="232"/>
      <c r="B35" s="233"/>
      <c r="C35" s="233"/>
      <c r="D35" s="234"/>
      <c r="E35" s="235"/>
      <c r="F35" s="235"/>
      <c r="G35" s="235"/>
      <c r="H35" s="235"/>
      <c r="I35" s="235"/>
      <c r="J35" s="235"/>
    </row>
    <row r="36" spans="1:10">
      <c r="A36" s="232"/>
      <c r="B36" s="233"/>
      <c r="C36" s="233"/>
      <c r="D36" s="234"/>
      <c r="E36" s="235"/>
      <c r="F36" s="235"/>
      <c r="G36" s="235"/>
      <c r="H36" s="235"/>
      <c r="I36" s="235"/>
      <c r="J36" s="235"/>
    </row>
    <row r="37" spans="1:10">
      <c r="A37" s="232"/>
      <c r="B37" s="233"/>
      <c r="C37" s="233"/>
      <c r="D37" s="234"/>
      <c r="E37" s="235"/>
      <c r="F37" s="235"/>
      <c r="G37" s="235"/>
      <c r="H37" s="235"/>
      <c r="I37" s="235"/>
      <c r="J37" s="235"/>
    </row>
    <row r="38" spans="1:10">
      <c r="A38" s="232"/>
      <c r="B38" s="233"/>
      <c r="C38" s="233"/>
      <c r="D38" s="234"/>
      <c r="E38" s="235"/>
      <c r="F38" s="235"/>
      <c r="G38" s="235"/>
      <c r="H38" s="235"/>
      <c r="I38" s="235"/>
      <c r="J38" s="235"/>
    </row>
    <row r="39" spans="1:10">
      <c r="A39" s="232"/>
      <c r="B39" s="233"/>
      <c r="C39" s="233"/>
      <c r="D39" s="234"/>
      <c r="E39" s="235"/>
      <c r="F39" s="235"/>
      <c r="G39" s="235"/>
      <c r="H39" s="235"/>
      <c r="I39" s="235"/>
      <c r="J39" s="235"/>
    </row>
    <row r="40" spans="1:10">
      <c r="A40" s="232"/>
      <c r="B40" s="233"/>
      <c r="C40" s="233"/>
      <c r="D40" s="234"/>
      <c r="E40" s="235"/>
      <c r="F40" s="235"/>
      <c r="G40" s="235"/>
      <c r="H40" s="235"/>
      <c r="I40" s="235"/>
      <c r="J40" s="235"/>
    </row>
    <row r="41" spans="1:10">
      <c r="A41" s="232"/>
      <c r="B41" s="233"/>
      <c r="C41" s="233"/>
      <c r="D41" s="234"/>
      <c r="E41" s="235"/>
      <c r="F41" s="235"/>
      <c r="G41" s="235"/>
      <c r="H41" s="235"/>
      <c r="I41" s="235"/>
      <c r="J41" s="235"/>
    </row>
    <row r="42" spans="1:10">
      <c r="A42" s="232"/>
      <c r="B42" s="233"/>
      <c r="C42" s="233"/>
      <c r="D42" s="234"/>
      <c r="E42" s="235"/>
      <c r="F42" s="235"/>
      <c r="G42" s="235"/>
      <c r="H42" s="235"/>
      <c r="I42" s="235"/>
      <c r="J42" s="235"/>
    </row>
    <row r="43" spans="1:10">
      <c r="A43" s="232"/>
      <c r="B43" s="233"/>
      <c r="C43" s="233"/>
      <c r="D43" s="234"/>
      <c r="E43" s="235"/>
      <c r="F43" s="235"/>
      <c r="G43" s="235"/>
      <c r="H43" s="235"/>
      <c r="I43" s="235"/>
      <c r="J43" s="235"/>
    </row>
    <row r="44" spans="1:10">
      <c r="A44" s="232"/>
      <c r="B44" s="233"/>
      <c r="C44" s="233"/>
      <c r="D44" s="234"/>
      <c r="E44" s="235"/>
      <c r="F44" s="235"/>
      <c r="G44" s="235"/>
      <c r="H44" s="235"/>
      <c r="I44" s="235"/>
      <c r="J44" s="235"/>
    </row>
    <row r="45" spans="1:10">
      <c r="A45" s="232"/>
      <c r="B45" s="233"/>
      <c r="C45" s="233"/>
      <c r="D45" s="234"/>
      <c r="E45" s="235"/>
      <c r="F45" s="235"/>
      <c r="G45" s="235"/>
      <c r="H45" s="235"/>
      <c r="I45" s="235"/>
      <c r="J45" s="235"/>
    </row>
    <row r="46" spans="1:10">
      <c r="A46" s="232"/>
      <c r="B46" s="233"/>
      <c r="C46" s="233"/>
      <c r="D46" s="234"/>
      <c r="E46" s="235"/>
      <c r="F46" s="235"/>
      <c r="G46" s="235"/>
      <c r="H46" s="235"/>
      <c r="I46" s="235"/>
      <c r="J46" s="235"/>
    </row>
    <row r="47" spans="1:10">
      <c r="A47" s="232"/>
      <c r="B47" s="233"/>
      <c r="C47" s="233"/>
      <c r="D47" s="234"/>
      <c r="E47" s="235"/>
      <c r="F47" s="235"/>
      <c r="G47" s="235"/>
      <c r="H47" s="235"/>
      <c r="I47" s="235"/>
      <c r="J47" s="235"/>
    </row>
    <row r="48" spans="1:10">
      <c r="A48" s="232"/>
      <c r="B48" s="233"/>
      <c r="C48" s="233"/>
      <c r="D48" s="234"/>
      <c r="E48" s="235"/>
      <c r="F48" s="235"/>
      <c r="G48" s="235"/>
      <c r="H48" s="235"/>
      <c r="I48" s="235"/>
      <c r="J48" s="235"/>
    </row>
    <row r="49" spans="1:10">
      <c r="A49" s="232"/>
      <c r="B49" s="233"/>
      <c r="C49" s="233"/>
      <c r="D49" s="234"/>
      <c r="E49" s="235"/>
      <c r="F49" s="235"/>
      <c r="G49" s="235"/>
      <c r="H49" s="235"/>
      <c r="I49" s="235"/>
      <c r="J49" s="235"/>
    </row>
    <row r="50" spans="1:10">
      <c r="A50" s="232"/>
      <c r="B50" s="233"/>
      <c r="C50" s="233"/>
      <c r="D50" s="234"/>
      <c r="E50" s="235"/>
      <c r="F50" s="235"/>
      <c r="G50" s="235"/>
      <c r="H50" s="235"/>
      <c r="I50" s="235"/>
      <c r="J50" s="235"/>
    </row>
    <row r="51" spans="1:10">
      <c r="A51" s="232"/>
      <c r="B51" s="233"/>
      <c r="C51" s="233"/>
      <c r="D51" s="234"/>
      <c r="E51" s="235"/>
      <c r="F51" s="235"/>
      <c r="G51" s="235"/>
      <c r="H51" s="235"/>
      <c r="I51" s="235"/>
      <c r="J51" s="235"/>
    </row>
    <row r="52" spans="1:10">
      <c r="A52" s="232"/>
      <c r="B52" s="233"/>
      <c r="C52" s="233"/>
      <c r="D52" s="234"/>
      <c r="E52" s="235"/>
      <c r="F52" s="235"/>
      <c r="G52" s="235"/>
      <c r="H52" s="235"/>
      <c r="I52" s="235"/>
      <c r="J52" s="235"/>
    </row>
    <row r="53" spans="1:10">
      <c r="A53" s="232"/>
      <c r="B53" s="233"/>
      <c r="C53" s="233"/>
      <c r="D53" s="234"/>
      <c r="E53" s="235"/>
      <c r="F53" s="235"/>
      <c r="G53" s="235"/>
      <c r="H53" s="235"/>
      <c r="I53" s="235"/>
      <c r="J53" s="235"/>
    </row>
    <row r="54" spans="1:10">
      <c r="A54" s="232"/>
      <c r="B54" s="233"/>
      <c r="C54" s="233"/>
      <c r="D54" s="234"/>
      <c r="E54" s="235"/>
      <c r="F54" s="235"/>
      <c r="G54" s="235"/>
      <c r="H54" s="235"/>
      <c r="I54" s="235"/>
      <c r="J54" s="235"/>
    </row>
    <row r="55" spans="1:10">
      <c r="A55" s="232"/>
      <c r="B55" s="233"/>
      <c r="C55" s="233"/>
      <c r="D55" s="234"/>
      <c r="E55" s="235"/>
      <c r="F55" s="235"/>
      <c r="G55" s="235"/>
      <c r="H55" s="235"/>
      <c r="I55" s="235"/>
      <c r="J55" s="235"/>
    </row>
    <row r="56" spans="1:10">
      <c r="A56" s="232"/>
      <c r="B56" s="233"/>
      <c r="C56" s="233"/>
      <c r="D56" s="234"/>
      <c r="E56" s="235"/>
      <c r="F56" s="235"/>
      <c r="G56" s="235"/>
      <c r="H56" s="235"/>
      <c r="I56" s="235"/>
      <c r="J56" s="235"/>
    </row>
    <row r="57" spans="1:10">
      <c r="A57" s="232"/>
      <c r="B57" s="233"/>
      <c r="C57" s="233"/>
      <c r="D57" s="234"/>
      <c r="E57" s="235"/>
      <c r="F57" s="235"/>
      <c r="G57" s="235"/>
      <c r="H57" s="235"/>
      <c r="I57" s="235"/>
      <c r="J57" s="235"/>
    </row>
    <row r="58" spans="1:10">
      <c r="A58" s="232"/>
      <c r="B58" s="233"/>
      <c r="C58" s="233"/>
      <c r="D58" s="234"/>
      <c r="E58" s="235"/>
      <c r="F58" s="235"/>
      <c r="G58" s="235"/>
      <c r="H58" s="235"/>
      <c r="I58" s="235"/>
      <c r="J58" s="235"/>
    </row>
    <row r="59" spans="1:10">
      <c r="A59" s="232"/>
      <c r="B59" s="233"/>
      <c r="C59" s="233"/>
      <c r="D59" s="234"/>
      <c r="E59" s="235"/>
      <c r="F59" s="235"/>
      <c r="G59" s="235"/>
      <c r="H59" s="235"/>
      <c r="I59" s="235"/>
      <c r="J59" s="235"/>
    </row>
    <row r="60" spans="1:10">
      <c r="A60" s="232"/>
      <c r="B60" s="233"/>
      <c r="C60" s="233"/>
      <c r="D60" s="234"/>
      <c r="E60" s="235"/>
      <c r="F60" s="235"/>
      <c r="G60" s="235"/>
      <c r="H60" s="235"/>
      <c r="I60" s="235"/>
      <c r="J60" s="235"/>
    </row>
    <row r="61" spans="1:10">
      <c r="A61" s="232"/>
      <c r="B61" s="233"/>
      <c r="C61" s="233"/>
      <c r="D61" s="234"/>
      <c r="E61" s="235"/>
      <c r="F61" s="235"/>
      <c r="G61" s="235"/>
      <c r="H61" s="235"/>
      <c r="I61" s="235"/>
      <c r="J61" s="235"/>
    </row>
    <row r="62" spans="1:10">
      <c r="A62" s="232"/>
      <c r="B62" s="233"/>
      <c r="C62" s="233"/>
      <c r="D62" s="234"/>
      <c r="E62" s="235"/>
      <c r="F62" s="235"/>
      <c r="G62" s="235"/>
      <c r="H62" s="235"/>
      <c r="I62" s="235"/>
      <c r="J62" s="235"/>
    </row>
    <row r="63" spans="1:10">
      <c r="A63" s="232"/>
      <c r="B63" s="233"/>
      <c r="C63" s="233"/>
      <c r="D63" s="234"/>
      <c r="E63" s="235"/>
      <c r="F63" s="235"/>
      <c r="G63" s="235"/>
      <c r="H63" s="235"/>
      <c r="I63" s="235"/>
      <c r="J63" s="235"/>
    </row>
    <row r="64" spans="1:10">
      <c r="A64" s="232"/>
      <c r="B64" s="233"/>
      <c r="C64" s="233"/>
      <c r="D64" s="234"/>
      <c r="E64" s="235"/>
      <c r="F64" s="235"/>
      <c r="G64" s="235"/>
      <c r="H64" s="235"/>
      <c r="I64" s="235"/>
      <c r="J64" s="235"/>
    </row>
    <row r="65" spans="1:10">
      <c r="A65" s="232"/>
      <c r="B65" s="233"/>
      <c r="C65" s="233"/>
      <c r="D65" s="234"/>
      <c r="E65" s="235"/>
      <c r="F65" s="235"/>
      <c r="G65" s="235"/>
      <c r="H65" s="235"/>
      <c r="I65" s="235"/>
      <c r="J65" s="235"/>
    </row>
    <row r="66" spans="1:10">
      <c r="A66" s="232"/>
      <c r="B66" s="233"/>
      <c r="C66" s="233"/>
      <c r="D66" s="234"/>
      <c r="E66" s="235"/>
      <c r="F66" s="235"/>
      <c r="G66" s="235"/>
      <c r="H66" s="235"/>
      <c r="I66" s="235"/>
      <c r="J66" s="235"/>
    </row>
    <row r="67" spans="1:10">
      <c r="A67" s="232"/>
      <c r="B67" s="233"/>
      <c r="C67" s="233"/>
      <c r="D67" s="234"/>
      <c r="E67" s="235"/>
      <c r="F67" s="235"/>
      <c r="G67" s="235"/>
      <c r="H67" s="235"/>
      <c r="I67" s="235"/>
      <c r="J67" s="235"/>
    </row>
    <row r="68" spans="1:10">
      <c r="A68" s="232"/>
      <c r="B68" s="233"/>
      <c r="C68" s="233"/>
      <c r="D68" s="234"/>
      <c r="E68" s="235"/>
      <c r="F68" s="235"/>
      <c r="G68" s="235"/>
      <c r="H68" s="235"/>
      <c r="I68" s="235"/>
      <c r="J68" s="235"/>
    </row>
    <row r="69" spans="1:10">
      <c r="A69" s="232"/>
      <c r="B69" s="233"/>
      <c r="C69" s="233"/>
      <c r="D69" s="234"/>
      <c r="E69" s="235"/>
      <c r="F69" s="235"/>
      <c r="G69" s="235"/>
      <c r="H69" s="235"/>
      <c r="I69" s="235"/>
      <c r="J69" s="235"/>
    </row>
    <row r="70" spans="1:10">
      <c r="A70" s="232"/>
      <c r="B70" s="233"/>
      <c r="C70" s="233"/>
      <c r="D70" s="234"/>
      <c r="E70" s="235"/>
      <c r="F70" s="235"/>
      <c r="G70" s="235"/>
      <c r="H70" s="235"/>
      <c r="I70" s="235"/>
      <c r="J70" s="235"/>
    </row>
    <row r="71" spans="1:10">
      <c r="A71" s="232"/>
      <c r="B71" s="233"/>
      <c r="C71" s="233"/>
      <c r="D71" s="234"/>
      <c r="E71" s="235"/>
      <c r="F71" s="235"/>
      <c r="G71" s="235"/>
      <c r="H71" s="235"/>
      <c r="I71" s="235"/>
      <c r="J71" s="235"/>
    </row>
    <row r="72" spans="1:10">
      <c r="A72" s="224"/>
      <c r="B72" s="226"/>
      <c r="C72" s="226"/>
      <c r="E72" s="2"/>
      <c r="F72" s="2"/>
      <c r="G72" s="2"/>
      <c r="H72" s="2"/>
      <c r="I72" s="2"/>
      <c r="J72" s="2"/>
    </row>
    <row r="73" spans="1:10">
      <c r="A73" s="224"/>
      <c r="B73" s="226"/>
      <c r="C73" s="226"/>
      <c r="E73" s="2"/>
      <c r="F73" s="2"/>
      <c r="G73" s="2"/>
      <c r="H73" s="2"/>
      <c r="I73" s="2"/>
      <c r="J73" s="2"/>
    </row>
    <row r="74" spans="1:10">
      <c r="A74" s="224"/>
      <c r="B74" s="226"/>
      <c r="C74" s="226"/>
      <c r="E74" s="2"/>
      <c r="F74" s="2"/>
      <c r="G74" s="2"/>
      <c r="H74" s="2"/>
      <c r="I74" s="2"/>
      <c r="J74" s="2"/>
    </row>
    <row r="75" spans="1:10">
      <c r="A75" s="224"/>
      <c r="B75" s="226"/>
      <c r="C75" s="226"/>
      <c r="E75" s="2"/>
      <c r="F75" s="2"/>
      <c r="G75" s="2"/>
      <c r="H75" s="2"/>
      <c r="I75" s="2"/>
      <c r="J75" s="2"/>
    </row>
    <row r="76" spans="1:10">
      <c r="A76" s="224"/>
      <c r="B76" s="226"/>
      <c r="C76" s="226"/>
      <c r="E76" s="2"/>
      <c r="F76" s="2"/>
      <c r="G76" s="2"/>
      <c r="H76" s="2"/>
      <c r="I76" s="2"/>
      <c r="J76" s="2"/>
    </row>
    <row r="77" spans="1:10">
      <c r="A77" s="224"/>
      <c r="B77" s="226"/>
      <c r="C77" s="226"/>
      <c r="E77" s="2"/>
      <c r="F77" s="2"/>
      <c r="G77" s="2"/>
      <c r="H77" s="2"/>
      <c r="I77" s="2"/>
      <c r="J77" s="2"/>
    </row>
    <row r="78" spans="1:10">
      <c r="A78" s="224"/>
      <c r="B78" s="226"/>
      <c r="C78" s="226"/>
      <c r="E78" s="2"/>
      <c r="F78" s="2"/>
      <c r="G78" s="2"/>
      <c r="H78" s="2"/>
      <c r="I78" s="2"/>
      <c r="J78" s="2"/>
    </row>
    <row r="79" spans="1:10">
      <c r="A79" s="224"/>
      <c r="B79" s="226"/>
      <c r="C79" s="226"/>
      <c r="E79" s="2"/>
      <c r="F79" s="2"/>
      <c r="G79" s="2"/>
      <c r="H79" s="2"/>
      <c r="I79" s="2"/>
      <c r="J79" s="2"/>
    </row>
    <row r="80" spans="1:10">
      <c r="A80" s="224"/>
      <c r="B80" s="226"/>
      <c r="C80" s="226"/>
      <c r="E80" s="2"/>
      <c r="F80" s="2"/>
      <c r="G80" s="2"/>
      <c r="H80" s="2"/>
      <c r="I80" s="2"/>
      <c r="J80" s="2"/>
    </row>
    <row r="81" spans="1:10">
      <c r="A81" s="224"/>
      <c r="B81" s="226"/>
      <c r="C81" s="226"/>
      <c r="E81" s="2"/>
      <c r="F81" s="2"/>
      <c r="G81" s="2"/>
      <c r="H81" s="2"/>
      <c r="I81" s="2"/>
      <c r="J81" s="2"/>
    </row>
    <row r="82" spans="1:10">
      <c r="A82" s="224"/>
      <c r="B82" s="226"/>
      <c r="C82" s="226"/>
      <c r="E82" s="2"/>
      <c r="F82" s="2"/>
      <c r="G82" s="2"/>
      <c r="H82" s="2"/>
      <c r="I82" s="2"/>
      <c r="J82" s="2"/>
    </row>
    <row r="83" spans="1:10">
      <c r="A83" s="224"/>
      <c r="B83" s="226"/>
      <c r="C83" s="226"/>
      <c r="E83" s="2"/>
      <c r="F83" s="2"/>
      <c r="G83" s="2"/>
      <c r="H83" s="2"/>
      <c r="I83" s="2"/>
      <c r="J83" s="2"/>
    </row>
    <row r="84" spans="1:10">
      <c r="A84" s="224"/>
      <c r="B84" s="226"/>
      <c r="C84" s="226"/>
      <c r="E84" s="2"/>
      <c r="F84" s="2"/>
      <c r="G84" s="2"/>
      <c r="H84" s="2"/>
      <c r="I84" s="2"/>
      <c r="J84" s="2"/>
    </row>
    <row r="85" spans="1:10">
      <c r="A85" s="224"/>
      <c r="B85" s="226"/>
      <c r="C85" s="226"/>
      <c r="E85" s="2"/>
      <c r="F85" s="2"/>
      <c r="G85" s="2"/>
      <c r="H85" s="2"/>
      <c r="I85" s="2"/>
      <c r="J85" s="2"/>
    </row>
    <row r="86" spans="1:10">
      <c r="A86" s="224"/>
      <c r="B86" s="226"/>
      <c r="C86" s="226"/>
      <c r="E86" s="2"/>
      <c r="F86" s="2"/>
      <c r="G86" s="2"/>
      <c r="H86" s="2"/>
      <c r="I86" s="2"/>
      <c r="J86" s="2"/>
    </row>
  </sheetData>
  <mergeCells count="1">
    <mergeCell ref="A1:E1"/>
  </mergeCells>
  <hyperlinks>
    <hyperlink ref="H3" r:id="rId1" xr:uid="{00000000-0004-0000-05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List of publications '25 update</vt:lpstr>
      <vt:lpstr>PhDs defended in 2025</vt:lpstr>
      <vt:lpstr>Ongoing PhD Theses</vt:lpstr>
      <vt:lpstr>PhDs defended in 2024</vt:lpstr>
      <vt:lpstr>PhDs defended in 2023</vt:lpstr>
      <vt:lpstr>PhDs defended in 2022</vt:lpstr>
      <vt:lpstr>PhDs defended in 2021</vt:lpstr>
      <vt:lpstr>PhDs defended 2020</vt:lpstr>
      <vt:lpstr>PhDs defended 2019</vt:lpstr>
      <vt:lpstr>PhDs defended 2018</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Weterings</dc:creator>
  <cp:lastModifiedBy>Jennifer Weterings</cp:lastModifiedBy>
  <cp:lastPrinted>2015-05-06T09:22:10Z</cp:lastPrinted>
  <dcterms:created xsi:type="dcterms:W3CDTF">2013-06-14T08:26:24Z</dcterms:created>
  <dcterms:modified xsi:type="dcterms:W3CDTF">2026-01-13T08:39:19Z</dcterms:modified>
</cp:coreProperties>
</file>